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dzinsky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" sheetId="3" r:id="rId3"/>
    <sheet name="SO 90-90" sheetId="4" r:id="rId4"/>
    <sheet name="SO 98-98" sheetId="5" r:id="rId5"/>
    <sheet name="SO 01-10-01" sheetId="6" r:id="rId6"/>
    <sheet name="SO 01-11-01" sheetId="7" r:id="rId7"/>
    <sheet name="SO 01-20-01" sheetId="8" r:id="rId8"/>
    <sheet name="SO 01-21-01" sheetId="9" r:id="rId9"/>
    <sheet name="SO 01-81-01" sheetId="10" r:id="rId10"/>
    <sheet name="SO 01-86-01" sheetId="11" r:id="rId11"/>
    <sheet name="SO 01-86-02" sheetId="12" r:id="rId12"/>
  </sheets>
  <definedNames/>
  <calcPr/>
  <webPublishing/>
</workbook>
</file>

<file path=xl/sharedStrings.xml><?xml version="1.0" encoding="utf-8"?>
<sst xmlns="http://schemas.openxmlformats.org/spreadsheetml/2006/main" count="3028" uniqueCount="681">
  <si>
    <t>Aspe</t>
  </si>
  <si>
    <t>Rekapitulace ceny</t>
  </si>
  <si>
    <t>5533520011</t>
  </si>
  <si>
    <t>Sanace násypového zemního tělesa Březová nad Svitavou - Svitavy 224,600 - 225,000</t>
  </si>
  <si>
    <t>ZŘ_zm03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</si>
  <si>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</si>
  <si>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</si>
  <si>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</si>
  <si>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</si>
  <si>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</si>
  <si>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</si>
  <si>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</si>
  <si>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</si>
  <si>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</si>
  <si>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</si>
  <si>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</si>
  <si>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</si>
  <si>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Ochrana traťového zabezpečovacího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</si>
  <si>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</si>
  <si>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</si>
  <si>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</si>
  <si>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</si>
  <si>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</si>
  <si>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</si>
  <si>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</si>
  <si>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</si>
  <si>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</si>
  <si>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</si>
  <si>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</si>
  <si>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</si>
  <si>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</si>
  <si>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</si>
  <si>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</si>
  <si>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</si>
  <si>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</si>
  <si>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</si>
  <si>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</si>
  <si>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</si>
  <si>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</si>
  <si>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</si>
  <si>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</si>
  <si>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</si>
  <si>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</si>
  <si>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</si>
  <si>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</si>
  <si>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</si>
  <si>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</si>
  <si>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7</t>
  </si>
  <si>
    <t>Přidružená stavební výroba</t>
  </si>
  <si>
    <t>P</t>
  </si>
  <si>
    <t>1</t>
  </si>
  <si>
    <t>702323</t>
  </si>
  <si>
    <t>ZAKRYTÍ KABELŮ BETONOVOU DESKOU ŠÍŘKY PŘES 40 CM</t>
  </si>
  <si>
    <t>M</t>
  </si>
  <si>
    <t>2021_OTSKP</t>
  </si>
  <si>
    <t>PP</t>
  </si>
  <si>
    <t>VV</t>
  </si>
  <si>
    <t>TS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</si>
  <si>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</si>
  <si>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75E177</t>
  </si>
  <si>
    <t>PŘEZKOUŠENÍ A REGULACE AUTOMATICKÉHO BLOKU A KOLEJOVÝCH OBVODŮ PRO JEDNU TRATOVOU KOLEJ V JEDNOM SMĚRU</t>
  </si>
  <si>
    <t>KUS</t>
  </si>
  <si>
    <t>1. Položka obsahuje:  
 – regulování kolejových izolovaných obvodů  
 – zkoušení a regulace kódování za 1 kolejový obvod  
 – příprava a provedení celkových zkoušek návěstních bodů, přejezdů a závislosti mezi autoblokem a standartním zab.zař.  
 – kompletní přezkoušení a regulaci  
2. Položka neobsahuje:  
 X  
3. Způsob měření:  
Udává se počet kusů kompletní konstrukce nebo práce.</t>
  </si>
  <si>
    <t>75F217</t>
  </si>
  <si>
    <t>BALÍZA NEPROMĚNNÁ TYP EUROBALISE - MONTÁŽ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</si>
  <si>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</si>
  <si>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</t>
  </si>
  <si>
    <t>75F218</t>
  </si>
  <si>
    <t>BALÍZA NEPROMĚNNÁ TYP EUROBALISE - DEMONTÁŽ</t>
  </si>
  <si>
    <t>1. Položka obsahuje:  
 – demontáž balisy včetně montážního materiálu  
2. Položka neobsahuje:  
 X  
3. Způsob měření:  
Udává se počet kusů kompletní konstrukce nebo práce.</t>
  </si>
  <si>
    <t>5</t>
  </si>
  <si>
    <t>75F237</t>
  </si>
  <si>
    <t>ZAMĚŘOVÁNÍ, ZNAČKOVÁNÍ A VYHODNOCENÍ DAT INFRASTRUKTURY</t>
  </si>
  <si>
    <t>KM</t>
  </si>
  <si>
    <t>VYTYČENÍ TRASY</t>
  </si>
  <si>
    <t>1. Položka obsahuje:  
 – označkování prvků infrastruktury, zaměření pro balízy a pro RBC, jízdu drážního vozidla včetně jeho pronájmu,vyhodnocení záznamů  
2. Položka neobsahuje:  
 X  
3. Způsob měření:  
Udává se délka zaměřovaného úseku v km.</t>
  </si>
  <si>
    <t>D.2</t>
  </si>
  <si>
    <t>Železniční sdělovací zařízení</t>
  </si>
  <si>
    <t xml:space="preserve">  PS 01-02-50</t>
  </si>
  <si>
    <t>Ochrana sdělovacích zařízení ČD Telematika</t>
  </si>
  <si>
    <t>PS 01-02-50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</si>
  <si>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</si>
  <si>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</si>
  <si>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</si>
  <si>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</si>
  <si>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</si>
  <si>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</si>
  <si>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</si>
  <si>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</si>
  <si>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</si>
  <si>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</si>
  <si>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T</t>
  </si>
  <si>
    <t>R-položka</t>
  </si>
  <si>
    <t>Evidenční položka</t>
  </si>
  <si>
    <t>1080+19860+90+33,5=21 063.500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</si>
  <si>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</si>
  <si>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R015140</t>
  </si>
  <si>
    <t>903</t>
  </si>
  <si>
    <t>POPLATKY ZA LIKVIDACI ODPADŮ NEKONTAMINOVANÝCH - 17 01 01 BETON Z DEMOLIC OBJEKTŮ, ZÁKLADŮ TV VČETNĚ DOPRAVY</t>
  </si>
  <si>
    <t>10+30=40.000 [A]</t>
  </si>
  <si>
    <t>R015150</t>
  </si>
  <si>
    <t>904</t>
  </si>
  <si>
    <t>POPLATKY ZA LIKVIDACI ODPADŮ NEKONTAMINOVANÝCH - 17 05 08 ŠTĚRK Z KOLEJIŠTĚ (ODPAD PO RECYKLACI) VČETNĚ DOPRAVY</t>
  </si>
  <si>
    <t>778+240=1 018.000 [A]</t>
  </si>
  <si>
    <t>R015210</t>
  </si>
  <si>
    <t>911</t>
  </si>
  <si>
    <t>POPLATKY ZA LIKVIDACI ODPADŮ NEKONTAMINOVANÝCH - 17 01 01 ŽELEZNIČNÍ PRAŽCE BETONOVÉ VČETNĚ DOPRAVY</t>
  </si>
  <si>
    <t>R015260</t>
  </si>
  <si>
    <t>912</t>
  </si>
  <si>
    <t>POPLATKY ZA LIKVIDACI ODPADŮ NEKONTAMINOVANÝCH - 07 02 99 PRYŽOVÉ PODLOŽKY (ŽEL. SVRŠEK) VČETNĚ DOPRAVY</t>
  </si>
  <si>
    <t>6</t>
  </si>
  <si>
    <t>R015420</t>
  </si>
  <si>
    <t>910</t>
  </si>
  <si>
    <t>POPLATKY ZA LIKVIDACŮ ODPADŮ NEKONTAMINOVANÝCH - 17 06 04  ZBYTKY IZOLAČNÍCH MATERIÁLŮ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</si>
  <si>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</si>
  <si>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 xml:space="preserve">  SO 98-98</t>
  </si>
  <si>
    <t>Všeobecný objekt</t>
  </si>
  <si>
    <t>SO 98-98</t>
  </si>
  <si>
    <t>Dokumentace stavby</t>
  </si>
  <si>
    <t>11120</t>
  </si>
  <si>
    <t>ODSTRANĚNÍ KŘOVIN</t>
  </si>
  <si>
    <t>M2</t>
  </si>
  <si>
    <t>0</t>
  </si>
  <si>
    <t>kácení náletových dřevin bez nutnosti povolení</t>
  </si>
  <si>
    <t>147,0*(8,5+10,0)=2 719.500 [A]</t>
  </si>
  <si>
    <t>odstranění křovin a stromů do průměru 100 mm  
doprava dřevin bez ohledu na vzdálenost  
spálení na hromadách nebo štěpkování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</si>
  <si>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</si>
  <si>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</si>
  <si>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</si>
  <si>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</si>
  <si>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</si>
  <si>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</si>
  <si>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</si>
  <si>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</si>
  <si>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</si>
  <si>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</si>
  <si>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</si>
  <si>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</si>
  <si>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</si>
  <si>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</si>
  <si>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</si>
  <si>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</si>
  <si>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</si>
  <si>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</si>
  <si>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</si>
  <si>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</si>
  <si>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</si>
  <si>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</si>
  <si>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</si>
  <si>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</si>
  <si>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</si>
  <si>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</si>
  <si>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8</t>
  </si>
  <si>
    <t>VSEOB007</t>
  </si>
  <si>
    <t>Nájmy hrazené zhotovitelem stavby</t>
  </si>
  <si>
    <t>9</t>
  </si>
  <si>
    <t>VSEOB008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</si>
  <si>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</si>
  <si>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  
2. Položka neobsahuje:zapůjčení vhodné obuvi (zajišťuje si každý návštěvník sám) a dopravu mezi navštívenými místy    
3. Měrná jednotka: KOMPLET     
4. Způsob měření:  soubor všech úkonů a činností, které jsou třeba k uskutečnění akce pro jednu skupinu návštěvníků    
5. Hlavní materiál:0</t>
  </si>
  <si>
    <t>E.1.1.1</t>
  </si>
  <si>
    <t>Železniční svršek</t>
  </si>
  <si>
    <t xml:space="preserve">  SO 01-10-01</t>
  </si>
  <si>
    <t>SO 01-10-01</t>
  </si>
  <si>
    <t>Všeobecné konstrukce a práce</t>
  </si>
  <si>
    <t>Evidenční položka. Neoceňovat v objektu SO/PS, položka se oceňuje pouze v objektu SO 90-90.  
odtěžené podkladní vrstvy</t>
  </si>
  <si>
    <t>540*2=1 080.000 [A]</t>
  </si>
  <si>
    <t>Evidenční položka. Neoceňovat v objektu SO/PS, položka se oceňuje pouze v objektu SO 90-90.  
50% štěrku</t>
  </si>
  <si>
    <t>(778/2)* 2= 778 [A]</t>
  </si>
  <si>
    <t>Evidenční položka. Neoceňovat v objektu SO/PS, položka se oceňuje pouze v objektu SO 90-90.</t>
  </si>
  <si>
    <t>400m/0.6*2*0.272=362.667 [A]</t>
  </si>
  <si>
    <t>400m/0,6*0,182/1000=0.121 [A]</t>
  </si>
  <si>
    <t>Zemní práce</t>
  </si>
  <si>
    <t>123738</t>
  </si>
  <si>
    <t>ODKOP PRO SPOD STAVBU SILNIC A ŽELEZNIC TŘ. I, ODVOZ DO 20KM</t>
  </si>
  <si>
    <t>M3</t>
  </si>
  <si>
    <t>2.7m^2*200m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</si>
  <si>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</si>
  <si>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123739</t>
  </si>
  <si>
    <t>PŘÍPLATEK ZA DALŠÍ 1KM DOPRAVY ZEMINY</t>
  </si>
  <si>
    <t>příplatek 14 km</t>
  </si>
  <si>
    <t>14km*540m^3</t>
  </si>
  <si>
    <t>171101</t>
  </si>
  <si>
    <t>ULOŽENÍ SYPANINY DO NÁSYPŮ SE ZHUTNĚNÍM NA 95% PS</t>
  </si>
  <si>
    <t>rampa pro Tatrovku na násep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</si>
  <si>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</si>
  <si>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</si>
  <si>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</si>
  <si>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projekt.</t>
  </si>
  <si>
    <t>Komunikace</t>
  </si>
  <si>
    <t>501101</t>
  </si>
  <si>
    <t>ZŘÍZENÍ KONSTRUKČNÍ VRSTVY TĚLESA ŽELEZNIČNÍHO SPODKU ZE ŠTĚRKODRTI NOVÉ</t>
  </si>
  <si>
    <t>Celkové množství konstrukční vrstvy - recyklované kamenivo</t>
  </si>
  <si>
    <t>(2,7m^2*200m)-(778m^3/2)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</si>
  <si>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</si>
  <si>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10</t>
  </si>
  <si>
    <t>501102</t>
  </si>
  <si>
    <t>ZŘÍZENÍ KONSTRUKČNÍ VRSTVY TĚLESA ŽELEZNIČNÍHO SPODKU ZE ŠTĚRKODRTI RECYKLOVANÉ</t>
  </si>
  <si>
    <t>recyklace 50% štěrkového lože</t>
  </si>
  <si>
    <t>778m^3 / 2</t>
  </si>
  <si>
    <t>1. Položka obsahuje:    
 – recyklaci kameniva, popř. nákup a dodání recyklované štěrkodrtě v požadované kvalitě podle zadávací dokumentace    
 – přezkoušení kvality recyklovaného materiálu    
 – zřízení, provoz a demontáž recyklačního zařízení včetně dopravy    
 – dopravu recyklovaného kameniva z recyklační základny na místo určení včetně případných překládek na jiný dopravní prostředek nebo meziskladování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</si>
  <si>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11</t>
  </si>
  <si>
    <t>512550</t>
  </si>
  <si>
    <t>KOLEJOVÉ LOŽE - ZŘÍZENÍ Z KAMENIVA HRUBÉHO DRCENÉHO (ŠTĚRK)</t>
  </si>
  <si>
    <t>nové kamenivo</t>
  </si>
  <si>
    <t>3,89m^2*200m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</si>
  <si>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</si>
  <si>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12</t>
  </si>
  <si>
    <t>523352</t>
  </si>
  <si>
    <t>KOLEJ 60 E2, ROZD. "U", BEZSTYKOVÁ, PR. BET. BEZPODKLADNICOVÝ, UP. PRUŽNÉ</t>
  </si>
  <si>
    <t>400m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</si>
  <si>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3.Způsob měření:    
Měří se délka koleje ve smyslu ČSN 73 6360, tj. v ose koleje</t>
  </si>
  <si>
    <t>13</t>
  </si>
  <si>
    <t>542121</t>
  </si>
  <si>
    <t>SMĚROVÉ A VÝŠKOVÉ VYROVNÁNÍ KOLEJE NA PRAŽCÍCH BETONOVÝCH DO 0,05 M</t>
  </si>
  <si>
    <t>200m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</si>
  <si>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</si>
  <si>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14</t>
  </si>
  <si>
    <t>542312</t>
  </si>
  <si>
    <t>NÁSLEDNÁ ÚPRAVA SMĚROVÉHO A VÝŠKOVÉHO USPOŘÁDÁNÍ KOLEJE - PRAŽCE BETONOVÉ</t>
  </si>
  <si>
    <t>druhé podbití</t>
  </si>
  <si>
    <t>600m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</si>
  <si>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</si>
  <si>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15</t>
  </si>
  <si>
    <t>545112</t>
  </si>
  <si>
    <t>SVAR KOLEJNIC (STEJNÉHO TVARU) 60 E2, R 65 SPOJITĚ</t>
  </si>
  <si>
    <t>16ks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</si>
  <si>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</si>
  <si>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16</t>
  </si>
  <si>
    <t>549111</t>
  </si>
  <si>
    <t>BROUŠENÍ KOLEJE A VÝHYBEK</t>
  </si>
  <si>
    <t>1. Položka obsahuje:    
 – přípravné práce, zejména odstraňování překážek v koleji a výhybce, např. odstranění kolejových propojek, ukolejnění ap.    
 – vlastní broušení a související práce a materiál, např. brusivo    
 – dokončovací práce, zejména zpětná montáž odstraněného zařízení, např. kolejových propojek, ukolejnění ap.    
 – dopravu brousící soupravy a doprovodných vozů na místo broušení a zpět    
 – příplatky za ztížené podmínky při práci v koleji, např. překážky po stranách koleje, práci v tunelu ap.    
2. Položka neobsahuje:    
 X    
3. Způsob měření:    
Měří se délka koleje ve smyslu ČSN 73 6360, tj. v ose koleje.</t>
  </si>
  <si>
    <t>Ostatní konstrukce a práce</t>
  </si>
  <si>
    <t>17</t>
  </si>
  <si>
    <t>923931</t>
  </si>
  <si>
    <t>ZAJIŠŤOVACÍ ZNAČKA KONZOLOVÁ (K) NA SLOUPU TRAKČNÍHO STOŽÁRU</t>
  </si>
  <si>
    <t>6 ks</t>
  </si>
  <si>
    <t>1. Položka obsahuje:    
 – geodetické zaměření a kontrolu připravenosti pro osazení značky    
 – upevnění podpůrné konstrukce na sloup trakčního stožáru    
 – dodávku konzolové zajišťovací značky v požadovaném provedení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</si>
  <si>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18</t>
  </si>
  <si>
    <t>965010</t>
  </si>
  <si>
    <t>ODSTRANĚNÍ KOLEJOVÉHO LOŽE A DRÁŽNÍCH STEZEK</t>
  </si>
  <si>
    <t>3.89m^2*200m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</si>
  <si>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</si>
  <si>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19</t>
  </si>
  <si>
    <t>965021</t>
  </si>
  <si>
    <t>ODSTRANĚNÍ KOLEJOVÉHO LOŽE A DRÁŽNÍCH STEZEK - ODVOZ NA SKLÁDKU</t>
  </si>
  <si>
    <t>M3KM</t>
  </si>
  <si>
    <t>odvoz odpadu po recyklaci 50%, odvoz do 34 km</t>
  </si>
  <si>
    <t>(778 m3 /2) * 34km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</si>
  <si>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</si>
  <si>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20</t>
  </si>
  <si>
    <t>965023</t>
  </si>
  <si>
    <t>ODSTRANĚNÍ KOLEJOVÉHO LOŽE A DRÁŽNÍCH STEZEK - ODVOZ NA RECYKLACI</t>
  </si>
  <si>
    <t>odvoz lože k recyklaci, odvoz do 5 km</t>
  </si>
  <si>
    <t>778 * 5km</t>
  </si>
  <si>
    <t>21</t>
  </si>
  <si>
    <t>965113</t>
  </si>
  <si>
    <t>DEMONTÁŽ KOLEJE NA BETONOVÝCH PRAŽCÍCH DO KOLEJOVÝCH POLÍ S ODVOZEM NA MONTÁŽNÍ ZÁKLADNU S NÁSLEDNÝM ROZEBRÁNÍM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</si>
  <si>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 
 2. Položka neobsahuje:    
 – odvoz nevyhovujícího materiálu na likvidaci    
 – poplatky za likvidaci odpadů, nacení se položkami ze ssd 0    
3. Způsob měření:    
Měří se délka koleje ve smyslu ČSN 73 6360, tj. v ose koleje.</t>
  </si>
  <si>
    <t>22</t>
  </si>
  <si>
    <t>965115</t>
  </si>
  <si>
    <t>DEMONTÁŽ KOLEJE NA BETONOVÝCH PRAŽCÍCH - ODVOZ ROZEBRANÝCH SOUČÁSTÍ NA MONTÁŽNÍ ZÁKLADNU</t>
  </si>
  <si>
    <t>tkm</t>
  </si>
  <si>
    <t>(kolejnice + pražce betonové)  odvoz 24 km</t>
  </si>
  <si>
    <t>(400m*0.06t + 400m/0.6*2*0.272)*24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</si>
  <si>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</si>
  <si>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E.1.1.2</t>
  </si>
  <si>
    <t>Železniční spodek</t>
  </si>
  <si>
    <t xml:space="preserve">  SO 01-11-01</t>
  </si>
  <si>
    <t>SO 01-11-01</t>
  </si>
  <si>
    <t>(13650-1575-559-2169+(1575+559)-390-1326+165)*2=19 860.000 [A]</t>
  </si>
  <si>
    <t>dle pol.č. 96612: 120*2,0=240.000 [A]</t>
  </si>
  <si>
    <t>113311</t>
  </si>
  <si>
    <t>ODSTRANĚNÍ PODKLADU ZPEVNĚNÝCH PLOCH ZE STABIL ZEMINY, ODVOZ DO 1KM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</si>
  <si>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</si>
  <si>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</si>
  <si>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</si>
  <si>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položka zahrnuje sejmutí ornice bez ohledu na tloušťku vrstvy a její vodorovnou dopravu  
nezahrnuje uložení na trvalou skládku</t>
  </si>
  <si>
    <t>123731</t>
  </si>
  <si>
    <t>ODKOP PRO SPOD STAVBU SILNIC A ŽELEZNIC TŘ. I, ODVOZ DO 1KM</t>
  </si>
  <si>
    <t>současný násyp + lavice: 13650=13 650.000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</si>
  <si>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</si>
  <si>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24 km</t>
  </si>
  <si>
    <t>24km*(13650-1575-559-2169+(1575+559)-390-1326)m3=234 360.000 [A]</t>
  </si>
  <si>
    <t>13273</t>
  </si>
  <si>
    <t>HLOUBENÍ RÝH ŠÍŘ DO 2M PAŽ I NEPAŽ TŘ. I</t>
  </si>
  <si>
    <t>výkop trativodu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</si>
  <si>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</si>
  <si>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171111</t>
  </si>
  <si>
    <t>ULOŽENÍ SYP DO NÁSYPŮ SE ZLEPŠENÍM ZEMINY SE ZHUT DO 95% PS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</si>
  <si>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</si>
  <si>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</si>
  <si>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</si>
  <si>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13650-1575-559-2169+(1575+559)-390-1326+165=9 930.000 [B]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</si>
  <si>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</si>
  <si>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</si>
  <si>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</si>
  <si>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položka zahrnuje:  
nutné přemístění ornice z dočasných skládek vzdálených do 50m  
rozprostření ornice v předepsané tloušťce ve svahu přes 1:5</t>
  </si>
  <si>
    <t>Základy</t>
  </si>
  <si>
    <t>28997B</t>
  </si>
  <si>
    <t>OPLÁŠTĚNÍ (ZPEVNĚNÍ) Z GEOTEXTILIE DO 200G/M2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</si>
  <si>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</si>
  <si>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28997D</t>
  </si>
  <si>
    <t>OPLÁŠTĚNÍ (ZPEVNĚNÍ) Z GEOTEXTILIE DO 400G/M2</t>
  </si>
  <si>
    <t>87533</t>
  </si>
  <si>
    <t>POTRUBÍ DREN Z TRUB PLAST DN DO 150MM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</si>
  <si>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</si>
  <si>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Vodorovné konstrukce</t>
  </si>
  <si>
    <t>45152</t>
  </si>
  <si>
    <t>PODKLADNÍ A VÝPLŇOVÉ VRSTVY Z KAMENIVA DRCENÉHO</t>
  </si>
  <si>
    <t>ŠD 32/63 do trativodu</t>
  </si>
  <si>
    <t>položka zahrnuje dodávku předepsaného kameniva, mimostaveništní a vnitrostaveništní dopravu a jeho uložení  
není-li v zadávací dokumentaci uvedeno jinak, jedná se o nakupovaný materiál</t>
  </si>
  <si>
    <t>sanační opatření: 8114=8 114.000 [A]</t>
  </si>
  <si>
    <t>podkladní vrstva: 390=390.000 [A] 
ochranná vrstva: 1326=1 326.000 [B] 
Celkem: A+B=1 716.000 [C]</t>
  </si>
  <si>
    <t>501410</t>
  </si>
  <si>
    <t>ZŘÍZENÍ KONSTRU 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</si>
  <si>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</si>
  <si>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501420</t>
  </si>
  <si>
    <t>ZŘÍZENÍ KONSTRU NÍ VRSTVY TĚLESA ŽELEZNIČNÍHO SPODKU ZE ZEMINY ZLEPŠENÉ (STABILIZOVANÉ) VÁPNEM</t>
  </si>
  <si>
    <t>502942</t>
  </si>
  <si>
    <t>ZŘÍZENÍ KONSTRU NÍ VRSTVY TĚLESA ŽELEZNIČNÍHO SPODKU Z GEOMŘÍŽKY</t>
  </si>
  <si>
    <t>geomříže typ 1 (110 kN/m)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</si>
  <si>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</si>
  <si>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geomříže typ 2 (55 kN/m)</t>
  </si>
  <si>
    <t>935211</t>
  </si>
  <si>
    <t>PŘÍKOPOVÉ ŽLABY Z BETON TVÁRNIC ŠÍŘ DO 600MM DO ŠTĚRKOPÍSKU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</si>
  <si>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</si>
  <si>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23</t>
  </si>
  <si>
    <t>96612</t>
  </si>
  <si>
    <t>BOURÁNÍ KONSTRUKCÍ Z KAMENE NA SUCHO</t>
  </si>
  <si>
    <t>gabion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</si>
  <si>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</si>
  <si>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E.1.4</t>
  </si>
  <si>
    <t>Mosty, propustky, zdi</t>
  </si>
  <si>
    <t xml:space="preserve">  SO 01-20-01</t>
  </si>
  <si>
    <t>Železniční most v km 225,036</t>
  </si>
  <si>
    <t>SO 01-20-01</t>
  </si>
  <si>
    <t>02710</t>
  </si>
  <si>
    <t>POMOC PRÁCE ZŘÍZ NEBO ZAJIŠŤ OBJÍŽĎKY A PŘÍSTUP CESTY</t>
  </si>
  <si>
    <t>zpevnění polní cesty 500*5,0=2500 m2  
oprava komunikací po stavbě  50*2,5=125 m2</t>
  </si>
  <si>
    <t>zahrnuje veškeré náklady spojené s objednatelem požadovanými zařízeními</t>
  </si>
  <si>
    <t>45,0*2=90.000 [A]</t>
  </si>
  <si>
    <t>z pol.č. 97817: 186,2*7,0kg/m2/1000=1.303 [A]</t>
  </si>
  <si>
    <t>13173</t>
  </si>
  <si>
    <t>HLOUBENÍ JAM ZAPAŽ I NEPAŽ TŘ. I</t>
  </si>
  <si>
    <t>2*2,5m2*9,0=45.000 [A]</t>
  </si>
  <si>
    <t>dle pol.č. 13173: 45=45.000 [A]</t>
  </si>
  <si>
    <t>21461C</t>
  </si>
  <si>
    <t>SEPARAČNÍ GEOTEXTILIE DO 300G/M2</t>
  </si>
  <si>
    <t>S1: 7,6*11,3=85.880 [A]</t>
  </si>
  <si>
    <t>R21469H</t>
  </si>
  <si>
    <t>SEPARAČNÍ GEOTEXTILIE DO 1200G/M2</t>
  </si>
  <si>
    <t>S2: 2*(2,1+2,4)*9,0=81.000 [A]</t>
  </si>
  <si>
    <t>451312</t>
  </si>
  <si>
    <t>PODKLADNÍ A VÝPLŇOVÉ VRSTVY Z PROSTÉHO BETONU C12/15</t>
  </si>
  <si>
    <t>2*1,2m2*9,0=21.600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</si>
  <si>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</si>
  <si>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</si>
  <si>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</si>
  <si>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45738</t>
  </si>
  <si>
    <t>VYROVNÁVACÍ A SPÁD ŽELEZOBETON VČET VÝZTUŽE</t>
  </si>
  <si>
    <t>TVRDÁ OCHRANA - BETON C25/30 S VÝZTUŽNOU OCELOVOU SÍTÍ</t>
  </si>
  <si>
    <t>7,6*11,3*0,05=4.294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</si>
  <si>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</si>
  <si>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45850</t>
  </si>
  <si>
    <t>VÝPLŇ ZA OPĚRAMI A ZDMI Z KAMENIVA</t>
  </si>
  <si>
    <t>2*0,6m2*9,0=10.800 [A]</t>
  </si>
  <si>
    <t>Úpravy povrchů, podlahy, výplně otvorů</t>
  </si>
  <si>
    <t>626111</t>
  </si>
  <si>
    <t>REPROFILACE PODHLEDŮ, SVISLÝCH PLOCH SANAČNÍ MALTOU JEDNOVRST TL 10MM</t>
  </si>
  <si>
    <t>100% plochy</t>
  </si>
  <si>
    <t>NK: 8,7*5,6=48.720 [A] 
úložný práh: 2*3,6=7.200 [B] 
římsa: 2*3,5*19,6-2*0,66*19,6=111.328 [C] 
pilíř: 4*3,8+4*2*3,0*1,2=44.000 [D] 
Celkem: A+B+C+D=211.248 [E]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</si>
  <si>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</si>
  <si>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626121</t>
  </si>
  <si>
    <t>REPROFIL PODHL, SVIS PLOCH SANAČ MALTOU DVOUVRST TL DO 40MM</t>
  </si>
  <si>
    <t>25% plochy</t>
  </si>
  <si>
    <t>NK: 8,7*5,6=48.720 [A] 
úložný práh: 2*3,6=7.200 [B] 
římsa: 2*3,5*19,6-2*0,66*19,6=111.328 [C] 
pilíř: 4*3,8+4*2*3,0*1,2=44.000 [D] 
Celkem: (A+B+C+D)*0,25=52.812 [E]</t>
  </si>
  <si>
    <t>626211</t>
  </si>
  <si>
    <t>REPROFILACE VODOROVNÝCH PLOCH SHORA SANAČNÍ MALTOU JEDNOVRST TL 10MM</t>
  </si>
  <si>
    <t>římsa: 2*0,66*19,6=25.872 [A]</t>
  </si>
  <si>
    <t>626221</t>
  </si>
  <si>
    <t>REPROFIL VODOR PLOCH SHORA SANAČ MALTOU DVOUVRST TL DO 40MM</t>
  </si>
  <si>
    <t>římsa: 2*0,66*19,6*0,25=6.468 [A]</t>
  </si>
  <si>
    <t>62631</t>
  </si>
  <si>
    <t>SPOJOVACÍ MŮSTEK MEZI STARÝM A NOVÝM BETONEM</t>
  </si>
  <si>
    <t>NK: 8,7*5,6=48.720 [A] 
úložný práh: 2*3,6=7.200 [B] 
římsa: 2*3,5*19,6=137.200 [C] 
pilíř: 4*3,8+4*2*3,0*1,2=44.000 [D] 
Celkem: (A+B+C+D)=237.120 [E]</t>
  </si>
  <si>
    <t>62641</t>
  </si>
  <si>
    <t>SJEDNOCUJÍCÍ STĚRKA JEMNOU MALTOU TL CCA 2MM</t>
  </si>
  <si>
    <t>62745</t>
  </si>
  <si>
    <t>SPÁROVÁNÍ STARÉHO ZDIVA CEMENTOVOU MALTOU</t>
  </si>
  <si>
    <t>opěra: 2*3,7*9,0=66.600 [A] 
křídla: 4*5,0=20.000 [B] 
Celkem: A+B=86.600 [C]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</si>
  <si>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</si>
  <si>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62845</t>
  </si>
  <si>
    <t>SPÁROVÁNÍ STÁVAJÍCÍCH DLAŽEB CEMENT MALTOU</t>
  </si>
  <si>
    <t>kužele: 146,5=146.500 [A]</t>
  </si>
  <si>
    <t>711412</t>
  </si>
  <si>
    <t>IZOLACE MOSTOVEK CELOPLOŠNÁ ASFALTOVÝMI PÁSY</t>
  </si>
  <si>
    <t>S1: 7,6*11,3=85.880 [A] 
S2: 2*(2,1+2,4)*9,0=81.000 [B] 
Celkem: A+B=166.880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</si>
  <si>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</si>
  <si>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711507</t>
  </si>
  <si>
    <t>OCHRANA IZOLACE NA POVRCHU Z PE FÓLIE</t>
  </si>
  <si>
    <t>položka zahrnuje:  
- dodání  předepsaného ochranného materiálu  
- zřízení ochrany izolace</t>
  </si>
  <si>
    <t>78314</t>
  </si>
  <si>
    <t>PROTIKOROZ OCHRANA OCEL KONSTR NÁSTŘIKEM METALIZACÍ</t>
  </si>
  <si>
    <t>NK: 17*0,17*5,6+2*0,595*6,6=24.038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</si>
  <si>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</si>
  <si>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783162</t>
  </si>
  <si>
    <t>PROTIKOROZ OCHRANA OK KOMBIN POVLAKEM SE ŽÁR ZINK PONOREM</t>
  </si>
  <si>
    <t>zábradlí: 2*19,6*1,1=43.120 [A]</t>
  </si>
  <si>
    <t>24</t>
  </si>
  <si>
    <t>78384</t>
  </si>
  <si>
    <t>NÁTĚRY BETON KONSTR TYP S5 (OS-DI)</t>
  </si>
  <si>
    <t>CELOPLOŠNÝ SJEDNOCUJÍCÍ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</si>
  <si>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</si>
  <si>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25</t>
  </si>
  <si>
    <t>93832</t>
  </si>
  <si>
    <t>OČIŠTĚNÍ DLAŽEB OD VEGETACE</t>
  </si>
  <si>
    <t>položka zahrnuje očištění předepsaným způsobem včetně odklizení vzniklého odpadu</t>
  </si>
  <si>
    <t>26</t>
  </si>
  <si>
    <t>938442</t>
  </si>
  <si>
    <t>OČIŠTĚNÍ ZDIVA OTRYSKÁNÍM TLAKOVOU VODOU DO 500 BARŮ</t>
  </si>
  <si>
    <t>27</t>
  </si>
  <si>
    <t>938544</t>
  </si>
  <si>
    <t>OČIŠTĚNÍ BETON KONSTR OTRYSKÁNÍM TLAK VODOU PŘES 1000 BARŮ</t>
  </si>
  <si>
    <t>NK: 8,7*(5,6+19,6)=219.240 [A] 
úložný práh: 2*3,6=7.200 [B] 
římsa: 2*3,5*19,6=137.200 [C] 
pilíř: 4*3,8+4*2*3,0*1,2=44.000 [D] 
Celkem: A+B+C+D=407.640 [E]</t>
  </si>
  <si>
    <t>28</t>
  </si>
  <si>
    <t>938652</t>
  </si>
  <si>
    <t>OČIŠTĚNÍ OCEL KONSTR OTRYSKÁNÍM NA SUCHO KŘEMIČ PÍSKEM</t>
  </si>
  <si>
    <t>NK: 17*0,17*5,6+2*0,595*6,6=24.038 [A] 
zábradlí: 2*19,6*1,1=43.120 [B] 
Celkem: A+B=67.158 [C]</t>
  </si>
  <si>
    <t>29</t>
  </si>
  <si>
    <t>97817</t>
  </si>
  <si>
    <t>ODSTRANĚNÍ MOSTNÍ IZOLACE</t>
  </si>
  <si>
    <t>9,5*19,6=186.200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</si>
  <si>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</si>
  <si>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01-21-01</t>
  </si>
  <si>
    <t>Železniční propustek v km 224,878</t>
  </si>
  <si>
    <t>SO 01-21-01</t>
  </si>
  <si>
    <t>z pol.č. 96616: 4,0*2,5=10.000 [A]</t>
  </si>
  <si>
    <t>285392</t>
  </si>
  <si>
    <t>DODATEČNÉ KOTVENÍ VLEPENÍM BETONÁŘSKÉ VÝZTUŽE D DO 16MM DO VRTŮ</t>
  </si>
  <si>
    <t>2*34=68.000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</si>
  <si>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</si>
  <si>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</si>
  <si>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317325</t>
  </si>
  <si>
    <t>ŘÍMSY ZE ŽELEZOBETONU DO C30/37</t>
  </si>
  <si>
    <t>2*0,15*5,0=1.500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</si>
  <si>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</si>
  <si>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</si>
  <si>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</si>
  <si>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140,6/1000=0.141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</si>
  <si>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</si>
  <si>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465512</t>
  </si>
  <si>
    <t>DLAŽBY Z LOMOVÉHO KAMENE NA MC</t>
  </si>
  <si>
    <t>(2*5,0+8,9)*0,3=5.670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</si>
  <si>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</si>
  <si>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</si>
  <si>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</si>
  <si>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0,3*0,6*(2*2,5+4,9)=1.782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</si>
  <si>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</si>
  <si>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80% plochy</t>
  </si>
  <si>
    <t>čelní zdi: 2*3,8*0,8=6.080 [A]</t>
  </si>
  <si>
    <t>20% plochy</t>
  </si>
  <si>
    <t>čelní zdi: 2*3,8*0,2=1.520 [A]</t>
  </si>
  <si>
    <t>čelní zdi: 2*3,8+2*0,4*5,0=11.600 [A]</t>
  </si>
  <si>
    <t>čelní zdi: 2*3,8=7.600 [A]</t>
  </si>
  <si>
    <t>kužele: 29,5=29.500 [A]</t>
  </si>
  <si>
    <t>711212</t>
  </si>
  <si>
    <t>IZOLACE ZVLÁŠT KONSTR PROTI ZEM VLHK ASFALT PÁSY</t>
  </si>
  <si>
    <t>římsa: 2*1,2*5,0=12.000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</si>
  <si>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</si>
  <si>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čelní zdi: 2*3,8=7.600 [A] 
římsa: 2*0,9*5,0=9.000 [B] 
Celkem: A+B=16.600 [C]</t>
  </si>
  <si>
    <t>9112A3</t>
  </si>
  <si>
    <t>ZÁBRADLÍ MOSTNÍ S VODOR MADLY - DEMONTÁŽ S PŘESUNEM</t>
  </si>
  <si>
    <t>2*5,0=10.000 [A]</t>
  </si>
  <si>
    <t>položka zahrnuje:  
- demontáž a odstranění zařízení  
- jeho odvoz na předepsané místo</t>
  </si>
  <si>
    <t>96616</t>
  </si>
  <si>
    <t>BOURÁNÍ KONSTRUKCÍ ZE ŽELEZOBETONU</t>
  </si>
  <si>
    <t>římsa: 2*0,4*5,0=4.000 [B]</t>
  </si>
  <si>
    <t>E.3.1</t>
  </si>
  <si>
    <t>Trakční vedení</t>
  </si>
  <si>
    <t xml:space="preserve">  SO 01-81-01</t>
  </si>
  <si>
    <t>Úprava trakčního vedení</t>
  </si>
  <si>
    <t>SO 01-81-01</t>
  </si>
  <si>
    <t>10A</t>
  </si>
  <si>
    <t>Základy TV</t>
  </si>
  <si>
    <t>74A110</t>
  </si>
  <si>
    <t>ZÁKLAD TV HLOUBENÝ V JAKÉKOLIV TŘÍDĚ ZEMINY</t>
  </si>
  <si>
    <t>1. Položka obsahuje:    
– zemní práce pro montáž výkopu včetně bourání zpevněných ploch, dlažby a pod., uvedení narušeného okolí do původního stavu a naložení výkopku    
– úpravy spojené s uvolněním prostoru pro výkop např. demontáž a montáž oplocení, zajištění výkopu před zaplavením povrchovou vodou, pažení výkopu    
– dodávku, dopravu, montáž, pronájem mechanizmů a demontáž bednění    
– dodávku, dopravu a montáž svorníkového koše, technologické výztuže, kovaných svorníků    
aj.    
– případně provedení dutiny pro upevnění stožáru TV    
– dodávku, dopravu a uložení betonové směsi včetně všech technologických opatření    
spojené s realizací základu podle TKP    
2. Položka neobsahuje:    
– přídavnou výztuž, svorníky, koše    
– odvoz výkopku (viz pol. 74A150)    
– poplatek za likvidaci odpadů (viz SSD 0)    
3. Způsob měření:    
Měří se metry kubické uložené betonové směsi.</t>
  </si>
  <si>
    <t>74A150</t>
  </si>
  <si>
    <t>ODVOZ ZEMINY Z VÝKOPU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</si>
  <si>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    
3. Způsob měření:    
Výměra je součtem součinů metrů krychlových vytěženého v rostlém (původním) stavu nebo    
vybouraného materiálu a jednotlivých vzdáleností v kilometrech.</t>
  </si>
  <si>
    <t>74A330</t>
  </si>
  <si>
    <t>SVORNÍKOVÝ KOŠ PRO ZÁKLAD TV</t>
  </si>
  <si>
    <t>1. Položka obsahuje:    
–  montáž, materiál, dovoz a protikorozní ošetření svorníkového koše pro základ TV    
2. Položka neobsahuje:    
X    
3. Způsob měření:    
Udává se počet kusů kompletní konstrukce nebo práce.</t>
  </si>
  <si>
    <t>74AF11</t>
  </si>
  <si>
    <t>TAŽNÉ HNACÍ VOZIDLO K PRACOVNÍM SOUPRAVÁM (PRO ZÁKLADY - MONTÁŽ)</t>
  </si>
  <si>
    <t>HOD</t>
  </si>
  <si>
    <t>1. Položka obsahuje:    
– kolejové mechanizmy pro výstavbu základů podpěr tra ního vedení    
– dopravu kolejových mechanismů z mateřského depa do prostoru stavby a zpět    
2. Položka neobsahuje:    
X    
3. Způsob měření:    
Udává se čas v hodinách bez pohotovostních stavů vozidla.</t>
  </si>
  <si>
    <t>10B</t>
  </si>
  <si>
    <t>Stožáry TV</t>
  </si>
  <si>
    <t>74B233</t>
  </si>
  <si>
    <t>STOŽÁR TV OCELOVÝ TRUBKOVÝ JEDNODUCHÝ BRÁNOVÝ NA SVORNÍKY, TYPU TBS245 NEBO TBSI245, DÉLKY DO 10 M VČETNĚ</t>
  </si>
  <si>
    <t>1. Položka obsahuje:    
– montáž, materiál a dopravné stožáru typového provedení    
– protikorozní ošetření stožáru dle TKP    
– konečnou regulaci stožáru po jeho zatížení    
2. Položka neobsahuje:    
– základovou konstrukci    
3. Způsob měření:    
Udává se počet kusů tra ních podpěr.</t>
  </si>
  <si>
    <t>74B711</t>
  </si>
  <si>
    <t>BRÁNY NEBO VÝLOŽNÍKY - BŘEVNO TYPU 23L</t>
  </si>
  <si>
    <t>1. Položka obsahuje:    
– montáž včetně potřebné mechanizace a pomůcek, materiál a dopravné břevna typového    
provedení    
– protikorozní ošetření dle TKP    
2. Položka neobsahuje:    
X    
3. Způsob měření:    
Měří se metr délkový.</t>
  </si>
  <si>
    <t>74B721</t>
  </si>
  <si>
    <t>PŘIPEVNĚNÍ BŘEVNA BRÁNY NEBO VÝLOŽNÍKU S UKONČENÍM TYPU A NA 1T</t>
  </si>
  <si>
    <t>1. Položka obsahuje:    
– montáž včetně potřebné mechanizace a pomůcek, materiál a dopravné ukončení břevna    
typového provedení    
– protikorozní ošetření dle TKP    
– konečnou regulaci břevna po jeho zatížení    
2. Položka neobsahuje:    
X    
3. Způsob měření:    
Udává se počet kusů tra ních podpěr.</t>
  </si>
  <si>
    <t>74BF11</t>
  </si>
  <si>
    <t>TAŽNÉ HNACÍ VOZIDLO K PRACOVNÍM SOUPRAVÁM (PRO STOŽÁRY A BRÁNY - MONTÁŽ )</t>
  </si>
  <si>
    <t>1. Položka obsahuje:    
– kolejové mechanizmy pro výstavbu podpěr (stožárů, bran, výložníků nebo jiných obdobných konstrukcí) tra ního vedení    
– dopravu kolejových mechanismů z mateřského depa do prostoru stavby a zpět    
2. Položka neobsahuje:    
X    
3. Způsob měření:    
Udává se čas v hodinách bez pohotovostních stavů vozidla.</t>
  </si>
  <si>
    <t>10C</t>
  </si>
  <si>
    <t>Vodiče TV</t>
  </si>
  <si>
    <t>74C121</t>
  </si>
  <si>
    <t>PŘÍPLATEK ZA PLASTOVÝ IZOLÁTOR</t>
  </si>
  <si>
    <t>1. Položka obsahuje:    
– příplatek na materiál, dodávku a kusové zkoušky izolátoru podle TKP (samostatně nelze položku použít)    
2. Položka neobsahuje:    
X    
3. Způsob měření:    
Udává se počet kusů kompletní konstrukce nebo práce.</t>
  </si>
  <si>
    <t>74C131</t>
  </si>
  <si>
    <t>VÝMĚNA IZOLÁTORU V KONZOLE, SIK NEBO LANĚ (PODÉLNÉM, PŘÍČNÉM, SMĚROVÉM)</t>
  </si>
  <si>
    <t>1. Položka obsahuje:  
 – materiál, demontáž a montáž izolátoru vč. mechanizmů a spojovacího a pomocného materiálu  
 – definitivní regulaci konzoly, SIK nebo lana  
2. Položka neobsahuje:  
 X  
3. Způsob měření:  
Udává se počet kusů kompletní konstrukce nebo práce.</t>
  </si>
  <si>
    <t>74C132</t>
  </si>
  <si>
    <t>VÝMĚNA BOČNÍHO DRŽÁKU NA KONZOLE, SIK NEBO SMĚROVÉM LANĚ</t>
  </si>
  <si>
    <t>1. Položka obsahuje:  
 – materiál, demontáž a montáž bočního držáku vč. mechanizmů a spojovacího a pomocného materiálu  
 – definitivní regulaci konzoly, SIK nebo lana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</si>
  <si>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</si>
  <si>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</si>
  <si>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</si>
  <si>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</si>
  <si>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</si>
  <si>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</si>
  <si>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74C139</t>
  </si>
  <si>
    <t>DOPLNĚNÍ PŘÍDAVNÉHO LANA U STÁVAJÍCÍ KONZOLY</t>
  </si>
  <si>
    <t>1. Položka obsahuje:  
 – materiál a montáž přídavného lana vč. mechanizmů, pomůcek a měření  
2. Položka neobsahuje:  
 – výměnu věšáků  
3. Způsob měření:  
Udává se počet kusů kompletní konstrukce nebo práce.</t>
  </si>
  <si>
    <t>74C232</t>
  </si>
  <si>
    <t>ZÁVĚS SIK S PŘÍDAVNÝM LANEM</t>
  </si>
  <si>
    <t>1. Položka obsahuje:    
– všechny náklady na montáž a materiál dodaného zařízení protikorozně ošetřeného podle TKP se všemi pomocnými doplňujícími součástmi a pracemi s použitím mechanizmů    
2. Položka neobsahuje:    
X    
3. Způsob měření:    
Udává se počet kusů kompletní konstrukce nebo práce.</t>
  </si>
  <si>
    <t>74C313</t>
  </si>
  <si>
    <t>VĚŠÁK TROLEJE POHYBLIVÝ S PROUDOVÝM PROPOJENÍM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</si>
  <si>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</si>
  <si>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</si>
  <si>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</si>
  <si>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</si>
  <si>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</si>
  <si>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74C341</t>
  </si>
  <si>
    <t>PEVNÝ BOD KOMPENZOVANÉ SESTAVY</t>
  </si>
  <si>
    <t>74C351</t>
  </si>
  <si>
    <t>LANO PEVNÝCH BODŮ A ODTAHŮ 50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</si>
  <si>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</si>
  <si>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74C571</t>
  </si>
  <si>
    <t>TAŽENÍ NOSNÉHO LANA 50 MM2 BZ, FE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</si>
  <si>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</si>
  <si>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</si>
  <si>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</si>
  <si>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</si>
  <si>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</si>
  <si>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  
– všechny náklady na regulaci troleje s použitím mechanizmů    
– cena položky je vč. ostatních rozpočtových nákladů    
2. Položka neobsahuje:    
X    
3. Způsob měření:    
Měří se metr délkový v ose vodiče nebo lana.</t>
  </si>
  <si>
    <t>74C596</t>
  </si>
  <si>
    <t>ZAJIŠTĚNÍ KOTVENÍ NL A TR VŠECH SESTAV</t>
  </si>
  <si>
    <t>1. Položka obsahuje:    
– všechny náklady na regulaci kotvení se všemi pomocnými doplňujícími pracemi vč,mechanismů    
2. Položka neobsahuje:    
X    
3. Způsob měření:    
Udává se počet kusů kompletní konstrukce nebo práce.</t>
  </si>
  <si>
    <t>74C5A3</t>
  </si>
  <si>
    <t>DEFINITIVNÍ REGULACE POHYBLIVÉHO KOTVENÍ SPOLEČNÉHO (NL A TR)</t>
  </si>
  <si>
    <t>74C923</t>
  </si>
  <si>
    <t>NEPŘÍMÉ UKOLEJNĚNÍ KONSTRUKCE VŠECH TYPŮ (VČETNĚ VÝZTUŽNÝCH DVOJIC) - 1 VODIČ</t>
  </si>
  <si>
    <t>1. Položka obsahuje:    
– všechny náklady na montáž a materiál dodaného zařízení protikorozně ošetřeného podle TKP se všemi pomocnými doplňujícími součástmi a pracemi s použitím mechanizmů    
– cena položky je vč. ostatních rozpočtových nákladů    
2. Položka neobsahuje:    
X    
3. Způsob měření:    
Udává se počet kusů kompletní konstrukce nebo práce.</t>
  </si>
  <si>
    <t>74C925</t>
  </si>
  <si>
    <t>PŘESUN UKOLEJNĚNÍ (DEMONTÁŽ + MONTÁŽ UKOLEJNĚNÍ NA JINOU KONSTRUKCI)</t>
  </si>
  <si>
    <t>30</t>
  </si>
  <si>
    <t>74C968</t>
  </si>
  <si>
    <t>TABULKA ČÍSLOVÁNÍ STOŽÁRU NEBO POHONU ODPOJOVAČE</t>
  </si>
  <si>
    <t>31</t>
  </si>
  <si>
    <t>74C973</t>
  </si>
  <si>
    <t>ÚPRAVY STÁVAJÍCÍHO TV - PROVIZORNÍ STAVY ZA 100 M ZPROVOZŇOVANÉ SKUPINY</t>
  </si>
  <si>
    <t>1. Položka obsahuje:    
– veškeré další práce a úpravy na stávajícím TV, nutné ke zprovoznění TV    
2. Položka neobsahuje:    
X    
3. Způsob měření:    
Udává se počet kusů kompletní konstrukce nebo práce.</t>
  </si>
  <si>
    <t>32</t>
  </si>
  <si>
    <t>74C974</t>
  </si>
  <si>
    <t>AKTUALIZACE KSU A TP DLE KOLEJOVÝCH POSTUPŮ ZA 100 M ZPROVOZŇOVANÉ SKUPINY</t>
  </si>
  <si>
    <t>1. Položka obsahuje:    
– veškeré další práce na aktualizaci KSU a TP po každém stavebním postupu    
2. Položka neobsahuje:    
X    
3. Způsob měření:    
Udává se počet kusů kompletní konstrukce nebo práce.</t>
  </si>
  <si>
    <t>33</t>
  </si>
  <si>
    <t>74C976</t>
  </si>
  <si>
    <t>ZPRACOVÁNÍ KSU A TP PRO ÚČELY ZAVEDENÍ DO PROVOZU ZA 100 M ZPROVOZŇOVANÉ SKUPINY</t>
  </si>
  <si>
    <t>1. Položka obsahuje:    
– veškeré další práce pro zpracování a odsouhlasení KSU a TP při uvádění do provozu    
2. Položka neobsahuje:    
X    
3. Způsob měření:    
Udává se počet kusů kompletní konstrukce nebo práce.</t>
  </si>
  <si>
    <t>34</t>
  </si>
  <si>
    <t>74CF11</t>
  </si>
  <si>
    <t>TAŽNÉ HNACÍ VOZIDLO K PRACOVNÍM SOUPRAVÁM (PRO VODIČE - MONTÁŽ)</t>
  </si>
  <si>
    <t>1. Položka obsahuje:    
– kolejové mechanizmy pro výstavbu  tra ního vedení    
– dopravu kolejových mechanismů z mateřského depa do prostoru stavby a zpět    
2. Položka neobsahuje:    
X    
3. Způsob měření:    
Udává se čas v hodinách bez pohotovostních stavů vozidla.</t>
  </si>
  <si>
    <t>10D</t>
  </si>
  <si>
    <t>Demontáže</t>
  </si>
  <si>
    <t>35</t>
  </si>
  <si>
    <t>74F411</t>
  </si>
  <si>
    <t>DEMONTÁŽ BETONOVÝCH ZÁKLADŮ TV</t>
  </si>
  <si>
    <t>1. Položka obsahuje:    
– demontáž stávajícího betonového základu se všemi pomocnými doplňujícími úpravami pro uvedení do požadovaného stavu a s přepravou a dovozem potřebných mechanizmů k    
uvedené činnosti    
– naložení vybouraného materiálu na dopravní prostředek    
2. Položka neobsahuje:    
– odvoz vybouraného materiálu    
– poplatek za likvidaci odpadů (nacení se dle SSD 0)    
3. Způsob měření:    
Měří se metr krychlový.</t>
  </si>
  <si>
    <t>36</t>
  </si>
  <si>
    <t>74F424</t>
  </si>
  <si>
    <t>DEMONTÁŽ BETONOVÝCH STOŽÁRŮ</t>
  </si>
  <si>
    <t>1. Položka obsahuje:    
– všechny náklady na demontáž stávajícího zařízení se všemi pomocnými doplňujícími    
úpravami pro jeho likvidaci    
– naložení a odvoz vybouraného materiálu na určené místo pro stavbu    
2. Položka neobsahuje:    
– poplatek za likvidaci odpadů (nacení se dle SSD 0)    
3. Způsob měření:    
Udává se počet kusů kompletní konstrukce nebo práce.</t>
  </si>
  <si>
    <t>37</t>
  </si>
  <si>
    <t>74F433</t>
  </si>
  <si>
    <t>DEMONTÁŽ OTOČNÝCH KONZOL TV VČETNĚ UPEVNĚNÍ</t>
  </si>
  <si>
    <t>1. Položka obsahuje:    
– všechny náklady na demontáž stávajícího zařízení se všemi pomocnými doplňujícími    
úpravami pro jeho likvidaci    
– naložení a odvoz demontovaného materiálu na určené místo pro stavbu    
2. Položka neobsahuje:    
– poplatek za likvidaci odpadů (nacení se dle SSD 0)    
3. Způsob měření:    
Udává se počet kusů kompletní konstrukce nebo práce.</t>
  </si>
  <si>
    <t>38</t>
  </si>
  <si>
    <t>74F442</t>
  </si>
  <si>
    <t>DEMONTÁŽ PEVNÝCH BODŮ VČETNĚ ZAKOTVENÍ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</si>
  <si>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</si>
  <si>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39</t>
  </si>
  <si>
    <t>74F455</t>
  </si>
  <si>
    <t>DEMONTÁŽ VĚŠÁKŮ TROLEJE</t>
  </si>
  <si>
    <t>40</t>
  </si>
  <si>
    <t>74F456</t>
  </si>
  <si>
    <t>DEMONTÁŽ PROUDOVÝCH PROPOJENÍ PODÉLNÝCH A PŘÍČNÝCH</t>
  </si>
  <si>
    <t>41</t>
  </si>
  <si>
    <t>74F457</t>
  </si>
  <si>
    <t>DEMONTÁŽ VLOŽENÝCH IZOLACÍ V PODÉLNÝCH A PŘÍČNÝCH POLÍCH</t>
  </si>
  <si>
    <t>42</t>
  </si>
  <si>
    <t>74F459</t>
  </si>
  <si>
    <t>DEMONTÁŽ UKOLEJNĚNÍ KONSTRUKCÍ A PODPĚR VČETNĚ UCHYCENÍ A VODIČE</t>
  </si>
  <si>
    <t>43</t>
  </si>
  <si>
    <t>74F465</t>
  </si>
  <si>
    <t>DEMONTÁŽ TROLEJE VČETNĚ NÁSTAVKŮ STOČENÍM NA BUBEN</t>
  </si>
  <si>
    <t>1. Položka obsahuje:    
– všechny náklady na demontáž stávajícího zařízení se všemi pomocnými doplňujícími    
úpravami pro jeho likvidaci    
- naložení a odvoz demontovaného materiálu na určené místo pro stavbu    
2. Položka neobsahuje:    
– poplatek za likvidaci odpadů (nacení se dle SSD 0)    
3. Způsob měření:    
Měří se na metr délky  vodiče nebo lana.</t>
  </si>
  <si>
    <t>44</t>
  </si>
  <si>
    <t>74F467</t>
  </si>
  <si>
    <t>DEMONTÁŽ LAN NOSNÝCH VČETNĚ NÁSTAVKŮ STOČENÍM NA BUBEN</t>
  </si>
  <si>
    <t>45</t>
  </si>
  <si>
    <t>74F491</t>
  </si>
  <si>
    <t>DEMONTÁŽ - ODVOZ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</si>
  <si>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</si>
  <si>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10R</t>
  </si>
  <si>
    <t>Revize</t>
  </si>
  <si>
    <t>46</t>
  </si>
  <si>
    <t>74F311</t>
  </si>
  <si>
    <t>MĚŘENÍ PARAMETRŮ TV DYNAMICKÉ (MĚŘÍCÍM VOZEM)</t>
  </si>
  <si>
    <t>1. Položka obsahuje:    
– pronájem měřící soupravy včetně pracovníků  pro uvedná měření, kolejové mechanizmy, vyhodnocení a závěry z měření TV    
– dopravu kolejových mechanismů z mateřského depa do prostoru stavby a zpět    
2. Položka neobsahuje:    
X    
3. Způsob měření:    
Měří se projeté kilometry při měření, tj. bez režijních jízd.</t>
  </si>
  <si>
    <t>47</t>
  </si>
  <si>
    <t>74F312</t>
  </si>
  <si>
    <t>MĚŘENÍ PARAMETRŮ TV STATICKÉ</t>
  </si>
  <si>
    <t>1. Položka obsahuje:    
– měření parametrů TV pro revizi a dokumentaci skutečného provedení    
– dopravu kolejových mechanismů z mateřského depa do prostoru stavby a zpět    
2. Položka neobsahuje:    
X    
3. Způsob měření:    
Měří se projeté kilometry při měření, tj. bez režijních jízd.</t>
  </si>
  <si>
    <t>48</t>
  </si>
  <si>
    <t>74F313</t>
  </si>
  <si>
    <t>MĚŘENÍ ELEKTRICKÝCH VLASTNOSTÍ TV</t>
  </si>
  <si>
    <t>1. Položka obsahuje:    
– měření elektrických parametrů TV pro zpracování revize    
– dopravu kolejových mechanismů z mateřského depa do prostoru stavby a zpět    
2. Položka neobsahuje:    
X    
3. Způsob měření:    
Měří se projeté kilometry při měření, tj. bez režijních jízd.</t>
  </si>
  <si>
    <t>49</t>
  </si>
  <si>
    <t>74F314</t>
  </si>
  <si>
    <t>MĚŘENÍ DOTYKOVÉHO NAPĚTÍ U VODIVÉ KONSTRUKCE</t>
  </si>
  <si>
    <t>50</t>
  </si>
  <si>
    <t>74F321</t>
  </si>
  <si>
    <t>PROTOKOL ZPŮSOBILOSTI</t>
  </si>
  <si>
    <t>1. Položka obsahuje:    
– vyhotovení dokladu právnickou osobou o trolejových vedeních a tra ních zařízeních    
2. Položka neobsahuje:    
X    
3. Způsob měření:    
Udává se počet kusů kompletní konstrukce nebo práce.</t>
  </si>
  <si>
    <t>51</t>
  </si>
  <si>
    <t>74F322</t>
  </si>
  <si>
    <t>REVIZNÍ ZPRÁVA</t>
  </si>
  <si>
    <t>1. Položka obsahuje:    
– revizi autorizovaným revizním technikem na zařízeních tra ního vedení podle požadavku ČSN, včetně hodnocení    
2. Položka neobsahuje:    
X    
3. Způsob měření:    
Udává se počet kusů kompletní konstrukce nebo práce.</t>
  </si>
  <si>
    <t>52</t>
  </si>
  <si>
    <t>74F323</t>
  </si>
  <si>
    <t>PROTOKOL UTZ</t>
  </si>
  <si>
    <t>1. Položka obsahuje:    
– protokol autorizovaným revizním technikem na zařízeních tra ního vedení podle požadavku ČSN, včetně hodnocení    
2. Položka neobsahuje:    
X    
3. Způsob měření:    
Udává se počet kusů kompletní konstrukce nebo práce.</t>
  </si>
  <si>
    <t>53</t>
  </si>
  <si>
    <t>74F331</t>
  </si>
  <si>
    <t>TECHNICKÁ POMOC PŘI VÝSTAVBĚ TV</t>
  </si>
  <si>
    <t>1. Položka obsahuje:    
– zajištění pracoviště TDI vč. nájmu pracovníků a poUŽITÝch mechanismů nutných k výkonu    
2. Položka neobsahuje:    
X    
3. Způsob měření:    
Udává se čas v hodinách.</t>
  </si>
  <si>
    <t>54</t>
  </si>
  <si>
    <t>74F332</t>
  </si>
  <si>
    <t>VÝKON ORGANIZAČNÍCH JEDNOTEK SPRÁVCE</t>
  </si>
  <si>
    <t>1. Položka obsahuje:    
– zajištění pracoviště správcem TV (zkratování TV), zajištění přejezdů správcem TV vč. nájmu pracovníků a poUŽITÝch mechanismů nutných k výkonu    
2. Položka neobsahuje:    
X    
3. Způsob měření:    
Udává se čas v hodinách.</t>
  </si>
  <si>
    <t>E.3.6</t>
  </si>
  <si>
    <t>Rozvody vn, nn, osvětlení a dálkové ovládání odpojovačů</t>
  </si>
  <si>
    <t xml:space="preserve">  SO 01-86-01</t>
  </si>
  <si>
    <t>Ochrana kabelového vedení CETIN</t>
  </si>
  <si>
    <t>SO 01-86-01</t>
  </si>
  <si>
    <t xml:space="preserve">  SO 01-86-02</t>
  </si>
  <si>
    <t>Úprava vedení SEE</t>
  </si>
  <si>
    <t>SO 01-86-02</t>
  </si>
  <si>
    <t>13283</t>
  </si>
  <si>
    <t>HLOUBENÍ RÝH ŠÍŘ DO 2M PAŽ I NEPAŽ TŘ.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</si>
  <si>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</si>
  <si>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</si>
  <si>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</si>
  <si>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</si>
  <si>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702312</t>
  </si>
  <si>
    <t>ZAKRYTÍ KABELŮ VÝSTRAŽNOU FÓLIÍ ŠÍŘKY PŘES 20 DO 40 CM</t>
  </si>
  <si>
    <t>1. Položka obsahuje:    
– kompletní montáž, návrh, rozměření, upevnění, začištění, sváření, vrtání, řezání, spojování a    
pod.    
– veškerý spojovací a montážní materiál vč. upevňovacího materiálu    
– sestavení a upevnění konstrukce na stanovišti    
– pomocné mechanismy    
2. Položka neobsahuje:    
X    
3. Způsob měření:    
Udává se počet sad, které se skládají z předepsaných dílů, jež tvoří požadovaný celek, za každý započatý měsíc pronájmu.</t>
  </si>
  <si>
    <t>702321</t>
  </si>
  <si>
    <t>ZAKRYTÍ KABELŮ BETONOVOU DESKOU ŠÍŘKY DO 20 CM</t>
  </si>
  <si>
    <t>1. Položka obsahuje:    
– odvinutí, napojení a zatažení lana do kanálku nebo tvárnicové trasy    
– pomocné mechanismy    
2. Položka neobsahuje:    
X    
3. Způsob měření:    
Měří se metr délkový.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</si>
</sst>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0+C10+C12+C14+C17+C19+C21+C24+C26</f>
      </c>
    </row>
    <row r="7" spans="2:3" ht="12.75" customHeight="1">
      <c r="B7" s="8" t="s">
        <v>7</v>
      </c>
      <c s="10">
        <f>0+E10+E12+E14+E17+E19+E21+E24+E26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76</v>
      </c>
      <c s="12" t="s">
        <v>77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78</v>
      </c>
      <c s="12" t="s">
        <v>79</v>
      </c>
      <c s="14">
        <f>'PS 01-02-50'!K8+'PS 01-02-50'!M8</f>
      </c>
      <c s="14">
        <f>C13*0.21</f>
      </c>
      <c s="14">
        <f>C13+D13</f>
      </c>
      <c s="13">
        <f>'PS 01-02-50'!T7</f>
      </c>
    </row>
    <row r="14" spans="1:6" ht="12.75">
      <c r="A14" s="11" t="s">
        <v>81</v>
      </c>
      <c s="12" t="s">
        <v>82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83</v>
      </c>
      <c s="12" t="s">
        <v>84</v>
      </c>
      <c s="14">
        <f>'SO 90-90'!K8+'SO 90-90'!M8</f>
      </c>
      <c s="14">
        <f>C15*0.21</f>
      </c>
      <c s="14">
        <f>C15+D15</f>
      </c>
      <c s="13">
        <f>'SO 90-90'!T7</f>
      </c>
    </row>
    <row r="16" spans="1:6" ht="12.75">
      <c r="A16" s="11" t="s">
        <v>115</v>
      </c>
      <c s="12" t="s">
        <v>116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159</v>
      </c>
      <c s="12" t="s">
        <v>160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161</v>
      </c>
      <c s="12" t="s">
        <v>160</v>
      </c>
      <c s="14">
        <f>'SO 01-10-01'!K8+'SO 01-10-01'!M8</f>
      </c>
      <c s="14">
        <f>C18*0.21</f>
      </c>
      <c s="14">
        <f>C18+D18</f>
      </c>
      <c s="13">
        <f>'SO 01-10-01'!T7</f>
      </c>
    </row>
    <row r="19" spans="1:6" ht="12.75">
      <c r="A19" s="11" t="s">
        <v>265</v>
      </c>
      <c s="12" t="s">
        <v>266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267</v>
      </c>
      <c s="12" t="s">
        <v>266</v>
      </c>
      <c s="14">
        <f>'SO 01-11-01'!K8+'SO 01-11-01'!M8</f>
      </c>
      <c s="14">
        <f>C20*0.21</f>
      </c>
      <c s="14">
        <f>C20+D20</f>
      </c>
      <c s="13">
        <f>'SO 01-11-01'!T7</f>
      </c>
    </row>
    <row r="21" spans="1:6" ht="12.75">
      <c r="A21" s="11" t="s">
        <v>331</v>
      </c>
      <c s="12" t="s">
        <v>332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333</v>
      </c>
      <c s="12" t="s">
        <v>334</v>
      </c>
      <c s="14">
        <f>'SO 01-20-01'!K8+'SO 01-20-01'!M8</f>
      </c>
      <c s="14">
        <f>C22*0.21</f>
      </c>
      <c s="14">
        <f>C22+D22</f>
      </c>
      <c s="13">
        <f>'SO 01-20-01'!T7</f>
      </c>
    </row>
    <row r="23" spans="1:6" ht="12.75">
      <c r="A23" s="11" t="s">
        <v>433</v>
      </c>
      <c s="12" t="s">
        <v>434</v>
      </c>
      <c s="14">
        <f>'SO 01-21-01'!K8+'SO 01-21-01'!M8</f>
      </c>
      <c s="14">
        <f>C23*0.21</f>
      </c>
      <c s="14">
        <f>C23+D23</f>
      </c>
      <c s="13">
        <f>'SO 01-21-01'!T7</f>
      </c>
    </row>
    <row r="24" spans="1:6" ht="12.75">
      <c r="A24" s="11" t="s">
        <v>477</v>
      </c>
      <c s="12" t="s">
        <v>478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479</v>
      </c>
      <c s="12" t="s">
        <v>480</v>
      </c>
      <c s="14">
        <f>'SO 01-81-01'!K8+'SO 01-81-01'!M8</f>
      </c>
      <c s="14">
        <f>C25*0.21</f>
      </c>
      <c s="14">
        <f>C25+D25</f>
      </c>
      <c s="13">
        <f>'SO 01-81-01'!T7</f>
      </c>
    </row>
    <row r="26" spans="1:6" ht="12.75">
      <c r="A26" s="11" t="s">
        <v>661</v>
      </c>
      <c s="12" t="s">
        <v>662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663</v>
      </c>
      <c s="12" t="s">
        <v>664</v>
      </c>
      <c s="14">
        <f>'SO 01-86-01'!K8+'SO 01-86-01'!M8</f>
      </c>
      <c s="14">
        <f>C27*0.21</f>
      </c>
      <c s="14">
        <f>C27+D27</f>
      </c>
      <c s="13">
        <f>'SO 01-86-01'!T7</f>
      </c>
    </row>
    <row r="28" spans="1:6" ht="12.75">
      <c r="A28" s="11" t="s">
        <v>666</v>
      </c>
      <c s="12" t="s">
        <v>667</v>
      </c>
      <c s="14">
        <f>'SO 01-86-02'!K8+'SO 01-86-02'!M8</f>
      </c>
      <c s="14">
        <f>C28*0.21</f>
      </c>
      <c s="14">
        <f>C28+D28</f>
      </c>
      <c s="13">
        <f>'SO 01-86-02'!T7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477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477</v>
      </c>
      <c r="E4" s="26" t="s">
        <v>478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COUNTIFS(L8:L227,"=0",A8:A227,"P")+COUNTIFS(L8:L227,"",A8:A227,"P")+SUM(Q8:Q227)</f>
      </c>
    </row>
    <row r="8" spans="1:13" ht="12.75">
      <c r="A8" t="s">
        <v>44</v>
      </c>
      <c r="C8" s="28" t="s">
        <v>481</v>
      </c>
      <c r="E8" s="30" t="s">
        <v>480</v>
      </c>
      <c r="J8" s="29">
        <f>0+J9+J18+J35+J52+J149+J194</f>
      </c>
      <c s="29">
        <f>0+K9+K18+K35+K52+K149+K194</f>
      </c>
      <c s="29">
        <f>0+L9+L18+L35+L52+L149+L194</f>
      </c>
      <c s="29">
        <f>0+M9+M18+M35+M52+M149+M194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33.5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95</v>
      </c>
    </row>
    <row r="18" spans="1:13" ht="12.75">
      <c r="A18" t="s">
        <v>46</v>
      </c>
      <c r="C18" s="31" t="s">
        <v>482</v>
      </c>
      <c r="E18" s="33" t="s">
        <v>483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484</v>
      </c>
      <c s="35" t="s">
        <v>5</v>
      </c>
      <c s="6" t="s">
        <v>485</v>
      </c>
      <c s="36" t="s">
        <v>174</v>
      </c>
      <c s="37">
        <v>18.5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42.25">
      <c r="A22" t="s">
        <v>57</v>
      </c>
      <c r="E22" s="39" t="s">
        <v>486</v>
      </c>
    </row>
    <row r="23" spans="1:16" ht="25.5">
      <c r="A23" t="s">
        <v>49</v>
      </c>
      <c s="34" t="s">
        <v>66</v>
      </c>
      <c s="34" t="s">
        <v>487</v>
      </c>
      <c s="35" t="s">
        <v>5</v>
      </c>
      <c s="6" t="s">
        <v>488</v>
      </c>
      <c s="36" t="s">
        <v>245</v>
      </c>
      <c s="37">
        <v>259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40.25">
      <c r="A26" t="s">
        <v>57</v>
      </c>
      <c r="E26" s="39" t="s">
        <v>489</v>
      </c>
    </row>
    <row r="27" spans="1:16" ht="12.75">
      <c r="A27" t="s">
        <v>49</v>
      </c>
      <c s="34" t="s">
        <v>70</v>
      </c>
      <c s="34" t="s">
        <v>490</v>
      </c>
      <c s="35" t="s">
        <v>5</v>
      </c>
      <c s="6" t="s">
        <v>491</v>
      </c>
      <c s="36" t="s">
        <v>61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89.25">
      <c r="A30" t="s">
        <v>57</v>
      </c>
      <c r="E30" s="39" t="s">
        <v>492</v>
      </c>
    </row>
    <row r="31" spans="1:16" ht="25.5">
      <c r="A31" t="s">
        <v>49</v>
      </c>
      <c s="34" t="s">
        <v>110</v>
      </c>
      <c s="34" t="s">
        <v>493</v>
      </c>
      <c s="35" t="s">
        <v>5</v>
      </c>
      <c s="6" t="s">
        <v>494</v>
      </c>
      <c s="36" t="s">
        <v>495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57</v>
      </c>
      <c r="E34" s="39" t="s">
        <v>496</v>
      </c>
    </row>
    <row r="35" spans="1:13" ht="12.75">
      <c r="A35" t="s">
        <v>46</v>
      </c>
      <c r="C35" s="31" t="s">
        <v>497</v>
      </c>
      <c r="E35" s="33" t="s">
        <v>498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25.5">
      <c r="A36" t="s">
        <v>49</v>
      </c>
      <c s="34" t="s">
        <v>47</v>
      </c>
      <c s="34" t="s">
        <v>499</v>
      </c>
      <c s="35" t="s">
        <v>5</v>
      </c>
      <c s="6" t="s">
        <v>500</v>
      </c>
      <c s="36" t="s">
        <v>61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501</v>
      </c>
    </row>
    <row r="40" spans="1:16" ht="12.75">
      <c r="A40" t="s">
        <v>49</v>
      </c>
      <c s="34" t="s">
        <v>152</v>
      </c>
      <c s="34" t="s">
        <v>502</v>
      </c>
      <c s="35" t="s">
        <v>5</v>
      </c>
      <c s="6" t="s">
        <v>503</v>
      </c>
      <c s="36" t="s">
        <v>53</v>
      </c>
      <c s="37">
        <v>34.2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14.75">
      <c r="A43" t="s">
        <v>57</v>
      </c>
      <c r="E43" s="39" t="s">
        <v>504</v>
      </c>
    </row>
    <row r="44" spans="1:16" ht="12.75">
      <c r="A44" t="s">
        <v>49</v>
      </c>
      <c s="34" t="s">
        <v>155</v>
      </c>
      <c s="34" t="s">
        <v>505</v>
      </c>
      <c s="35" t="s">
        <v>5</v>
      </c>
      <c s="6" t="s">
        <v>506</v>
      </c>
      <c s="36" t="s">
        <v>61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507</v>
      </c>
    </row>
    <row r="48" spans="1:16" ht="25.5">
      <c r="A48" t="s">
        <v>49</v>
      </c>
      <c s="34" t="s">
        <v>194</v>
      </c>
      <c s="34" t="s">
        <v>508</v>
      </c>
      <c s="35" t="s">
        <v>5</v>
      </c>
      <c s="6" t="s">
        <v>509</v>
      </c>
      <c s="36" t="s">
        <v>495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510</v>
      </c>
    </row>
    <row r="52" spans="1:13" ht="12.75">
      <c r="A52" t="s">
        <v>46</v>
      </c>
      <c r="C52" s="31" t="s">
        <v>511</v>
      </c>
      <c r="E52" s="33" t="s">
        <v>512</v>
      </c>
      <c r="J52" s="32">
        <f>0</f>
      </c>
      <c s="32">
        <f>0</f>
      </c>
      <c s="32">
        <f>0+L53+L57+L61+L65+L69+L73+L77+L81+L85+L89+L93+L97+L101+L105+L109+L113+L117+L121+L125+L129+L133+L137+L141+L145</f>
      </c>
      <c s="32">
        <f>0+M53+M57+M61+M65+M69+M73+M77+M81+M85+M89+M93+M97+M101+M105+M109+M113+M117+M121+M125+M129+M133+M137+M141+M145</f>
      </c>
    </row>
    <row r="53" spans="1:16" ht="12.75">
      <c r="A53" t="s">
        <v>49</v>
      </c>
      <c s="34" t="s">
        <v>200</v>
      </c>
      <c s="34" t="s">
        <v>513</v>
      </c>
      <c s="35" t="s">
        <v>5</v>
      </c>
      <c s="6" t="s">
        <v>514</v>
      </c>
      <c s="36" t="s">
        <v>61</v>
      </c>
      <c s="37">
        <v>76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515</v>
      </c>
    </row>
    <row r="57" spans="1:16" ht="25.5">
      <c r="A57" t="s">
        <v>49</v>
      </c>
      <c s="34" t="s">
        <v>206</v>
      </c>
      <c s="34" t="s">
        <v>516</v>
      </c>
      <c s="35" t="s">
        <v>5</v>
      </c>
      <c s="6" t="s">
        <v>517</v>
      </c>
      <c s="36" t="s">
        <v>61</v>
      </c>
      <c s="37">
        <v>64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02">
      <c r="A60" t="s">
        <v>57</v>
      </c>
      <c r="E60" s="39" t="s">
        <v>518</v>
      </c>
    </row>
    <row r="61" spans="1:16" ht="12.75">
      <c r="A61" t="s">
        <v>49</v>
      </c>
      <c s="34" t="s">
        <v>211</v>
      </c>
      <c s="34" t="s">
        <v>519</v>
      </c>
      <c s="35" t="s">
        <v>5</v>
      </c>
      <c s="6" t="s">
        <v>520</v>
      </c>
      <c s="36" t="s">
        <v>61</v>
      </c>
      <c s="37">
        <v>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57</v>
      </c>
      <c r="E64" s="39" t="s">
        <v>521</v>
      </c>
    </row>
    <row r="65" spans="1:16" ht="12.75">
      <c r="A65" t="s">
        <v>49</v>
      </c>
      <c s="34" t="s">
        <v>216</v>
      </c>
      <c s="34" t="s">
        <v>522</v>
      </c>
      <c s="35" t="s">
        <v>5</v>
      </c>
      <c s="6" t="s">
        <v>523</v>
      </c>
      <c s="36" t="s">
        <v>61</v>
      </c>
      <c s="37">
        <v>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524</v>
      </c>
    </row>
    <row r="69" spans="1:16" ht="12.75">
      <c r="A69" t="s">
        <v>49</v>
      </c>
      <c s="34" t="s">
        <v>222</v>
      </c>
      <c s="34" t="s">
        <v>525</v>
      </c>
      <c s="35" t="s">
        <v>5</v>
      </c>
      <c s="6" t="s">
        <v>526</v>
      </c>
      <c s="36" t="s">
        <v>61</v>
      </c>
      <c s="37">
        <v>92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57</v>
      </c>
      <c r="E72" s="39" t="s">
        <v>527</v>
      </c>
    </row>
    <row r="73" spans="1:16" ht="12.75">
      <c r="A73" t="s">
        <v>49</v>
      </c>
      <c s="34" t="s">
        <v>227</v>
      </c>
      <c s="34" t="s">
        <v>528</v>
      </c>
      <c s="35" t="s">
        <v>5</v>
      </c>
      <c s="6" t="s">
        <v>529</v>
      </c>
      <c s="36" t="s">
        <v>61</v>
      </c>
      <c s="37">
        <v>32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76.5">
      <c r="A76" t="s">
        <v>57</v>
      </c>
      <c r="E76" s="39" t="s">
        <v>530</v>
      </c>
    </row>
    <row r="77" spans="1:16" ht="12.75">
      <c r="A77" t="s">
        <v>49</v>
      </c>
      <c s="34" t="s">
        <v>232</v>
      </c>
      <c s="34" t="s">
        <v>531</v>
      </c>
      <c s="35" t="s">
        <v>5</v>
      </c>
      <c s="6" t="s">
        <v>532</v>
      </c>
      <c s="36" t="s">
        <v>61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02">
      <c r="A80" t="s">
        <v>57</v>
      </c>
      <c r="E80" s="39" t="s">
        <v>533</v>
      </c>
    </row>
    <row r="81" spans="1:16" ht="12.75">
      <c r="A81" t="s">
        <v>49</v>
      </c>
      <c s="34" t="s">
        <v>237</v>
      </c>
      <c s="34" t="s">
        <v>534</v>
      </c>
      <c s="35" t="s">
        <v>5</v>
      </c>
      <c s="6" t="s">
        <v>535</v>
      </c>
      <c s="36" t="s">
        <v>61</v>
      </c>
      <c s="37">
        <v>357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02">
      <c r="A84" t="s">
        <v>57</v>
      </c>
      <c r="E84" s="39" t="s">
        <v>536</v>
      </c>
    </row>
    <row r="85" spans="1:16" ht="12.75">
      <c r="A85" t="s">
        <v>49</v>
      </c>
      <c s="34" t="s">
        <v>242</v>
      </c>
      <c s="34" t="s">
        <v>537</v>
      </c>
      <c s="35" t="s">
        <v>5</v>
      </c>
      <c s="6" t="s">
        <v>538</v>
      </c>
      <c s="36" t="s">
        <v>61</v>
      </c>
      <c s="37">
        <v>12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102">
      <c r="A88" t="s">
        <v>57</v>
      </c>
      <c r="E88" s="39" t="s">
        <v>536</v>
      </c>
    </row>
    <row r="89" spans="1:16" ht="12.75">
      <c r="A89" t="s">
        <v>49</v>
      </c>
      <c s="34" t="s">
        <v>249</v>
      </c>
      <c s="34" t="s">
        <v>539</v>
      </c>
      <c s="35" t="s">
        <v>5</v>
      </c>
      <c s="6" t="s">
        <v>540</v>
      </c>
      <c s="36" t="s">
        <v>61</v>
      </c>
      <c s="37">
        <v>12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02">
      <c r="A92" t="s">
        <v>57</v>
      </c>
      <c r="E92" s="39" t="s">
        <v>536</v>
      </c>
    </row>
    <row r="93" spans="1:16" ht="12.75">
      <c r="A93" t="s">
        <v>49</v>
      </c>
      <c s="34" t="s">
        <v>254</v>
      </c>
      <c s="34" t="s">
        <v>541</v>
      </c>
      <c s="35" t="s">
        <v>5</v>
      </c>
      <c s="6" t="s">
        <v>542</v>
      </c>
      <c s="36" t="s">
        <v>61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57</v>
      </c>
      <c r="E96" s="39" t="s">
        <v>536</v>
      </c>
    </row>
    <row r="97" spans="1:16" ht="12.75">
      <c r="A97" t="s">
        <v>49</v>
      </c>
      <c s="34" t="s">
        <v>258</v>
      </c>
      <c s="34" t="s">
        <v>543</v>
      </c>
      <c s="35" t="s">
        <v>5</v>
      </c>
      <c s="6" t="s">
        <v>544</v>
      </c>
      <c s="36" t="s">
        <v>53</v>
      </c>
      <c s="37">
        <v>220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89.25">
      <c r="A100" t="s">
        <v>57</v>
      </c>
      <c r="E100" s="39" t="s">
        <v>545</v>
      </c>
    </row>
    <row r="101" spans="1:16" ht="12.75">
      <c r="A101" t="s">
        <v>49</v>
      </c>
      <c s="34" t="s">
        <v>326</v>
      </c>
      <c s="34" t="s">
        <v>546</v>
      </c>
      <c s="35" t="s">
        <v>5</v>
      </c>
      <c s="6" t="s">
        <v>547</v>
      </c>
      <c s="36" t="s">
        <v>53</v>
      </c>
      <c s="37">
        <v>2320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548</v>
      </c>
    </row>
    <row r="105" spans="1:16" ht="12.75">
      <c r="A105" t="s">
        <v>49</v>
      </c>
      <c s="34" t="s">
        <v>408</v>
      </c>
      <c s="34" t="s">
        <v>549</v>
      </c>
      <c s="35" t="s">
        <v>5</v>
      </c>
      <c s="6" t="s">
        <v>550</v>
      </c>
      <c s="36" t="s">
        <v>53</v>
      </c>
      <c s="37">
        <v>2320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548</v>
      </c>
    </row>
    <row r="109" spans="1:16" ht="12.75">
      <c r="A109" t="s">
        <v>49</v>
      </c>
      <c s="34" t="s">
        <v>413</v>
      </c>
      <c s="34" t="s">
        <v>551</v>
      </c>
      <c s="35" t="s">
        <v>5</v>
      </c>
      <c s="6" t="s">
        <v>552</v>
      </c>
      <c s="36" t="s">
        <v>53</v>
      </c>
      <c s="37">
        <v>2320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89.25">
      <c r="A112" t="s">
        <v>57</v>
      </c>
      <c r="E112" s="39" t="s">
        <v>553</v>
      </c>
    </row>
    <row r="113" spans="1:16" ht="12.75">
      <c r="A113" t="s">
        <v>49</v>
      </c>
      <c s="34" t="s">
        <v>417</v>
      </c>
      <c s="34" t="s">
        <v>554</v>
      </c>
      <c s="35" t="s">
        <v>5</v>
      </c>
      <c s="6" t="s">
        <v>555</v>
      </c>
      <c s="36" t="s">
        <v>61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89.25">
      <c r="A116" t="s">
        <v>57</v>
      </c>
      <c r="E116" s="39" t="s">
        <v>556</v>
      </c>
    </row>
    <row r="117" spans="1:16" ht="12.75">
      <c r="A117" t="s">
        <v>49</v>
      </c>
      <c s="34" t="s">
        <v>420</v>
      </c>
      <c s="34" t="s">
        <v>557</v>
      </c>
      <c s="35" t="s">
        <v>5</v>
      </c>
      <c s="6" t="s">
        <v>558</v>
      </c>
      <c s="36" t="s">
        <v>61</v>
      </c>
      <c s="37">
        <v>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89.25">
      <c r="A120" t="s">
        <v>57</v>
      </c>
      <c r="E120" s="39" t="s">
        <v>556</v>
      </c>
    </row>
    <row r="121" spans="1:16" ht="25.5">
      <c r="A121" t="s">
        <v>49</v>
      </c>
      <c s="34" t="s">
        <v>424</v>
      </c>
      <c s="34" t="s">
        <v>559</v>
      </c>
      <c s="35" t="s">
        <v>5</v>
      </c>
      <c s="6" t="s">
        <v>560</v>
      </c>
      <c s="36" t="s">
        <v>61</v>
      </c>
      <c s="37">
        <v>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14.75">
      <c r="A124" t="s">
        <v>57</v>
      </c>
      <c r="E124" s="39" t="s">
        <v>561</v>
      </c>
    </row>
    <row r="125" spans="1:16" ht="25.5">
      <c r="A125" t="s">
        <v>49</v>
      </c>
      <c s="34" t="s">
        <v>428</v>
      </c>
      <c s="34" t="s">
        <v>562</v>
      </c>
      <c s="35" t="s">
        <v>5</v>
      </c>
      <c s="6" t="s">
        <v>563</v>
      </c>
      <c s="36" t="s">
        <v>61</v>
      </c>
      <c s="37">
        <v>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561</v>
      </c>
    </row>
    <row r="129" spans="1:16" ht="12.75">
      <c r="A129" t="s">
        <v>49</v>
      </c>
      <c s="34" t="s">
        <v>564</v>
      </c>
      <c s="34" t="s">
        <v>565</v>
      </c>
      <c s="35" t="s">
        <v>5</v>
      </c>
      <c s="6" t="s">
        <v>566</v>
      </c>
      <c s="36" t="s">
        <v>61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561</v>
      </c>
    </row>
    <row r="133" spans="1:16" ht="25.5">
      <c r="A133" t="s">
        <v>49</v>
      </c>
      <c s="34" t="s">
        <v>567</v>
      </c>
      <c s="34" t="s">
        <v>568</v>
      </c>
      <c s="35" t="s">
        <v>5</v>
      </c>
      <c s="6" t="s">
        <v>569</v>
      </c>
      <c s="36" t="s">
        <v>61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76.5">
      <c r="A136" t="s">
        <v>57</v>
      </c>
      <c r="E136" s="39" t="s">
        <v>570</v>
      </c>
    </row>
    <row r="137" spans="1:16" ht="25.5">
      <c r="A137" t="s">
        <v>49</v>
      </c>
      <c s="34" t="s">
        <v>571</v>
      </c>
      <c s="34" t="s">
        <v>572</v>
      </c>
      <c s="35" t="s">
        <v>5</v>
      </c>
      <c s="6" t="s">
        <v>573</v>
      </c>
      <c s="36" t="s">
        <v>61</v>
      </c>
      <c s="37">
        <v>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76.5">
      <c r="A140" t="s">
        <v>57</v>
      </c>
      <c r="E140" s="39" t="s">
        <v>574</v>
      </c>
    </row>
    <row r="141" spans="1:16" ht="25.5">
      <c r="A141" t="s">
        <v>49</v>
      </c>
      <c s="34" t="s">
        <v>575</v>
      </c>
      <c s="34" t="s">
        <v>576</v>
      </c>
      <c s="35" t="s">
        <v>5</v>
      </c>
      <c s="6" t="s">
        <v>577</v>
      </c>
      <c s="36" t="s">
        <v>61</v>
      </c>
      <c s="37">
        <v>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89.25">
      <c r="A144" t="s">
        <v>57</v>
      </c>
      <c r="E144" s="39" t="s">
        <v>578</v>
      </c>
    </row>
    <row r="145" spans="1:16" ht="12.75">
      <c r="A145" t="s">
        <v>49</v>
      </c>
      <c s="34" t="s">
        <v>579</v>
      </c>
      <c s="34" t="s">
        <v>580</v>
      </c>
      <c s="35" t="s">
        <v>5</v>
      </c>
      <c s="6" t="s">
        <v>581</v>
      </c>
      <c s="36" t="s">
        <v>495</v>
      </c>
      <c s="37">
        <v>225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89.25">
      <c r="A148" t="s">
        <v>57</v>
      </c>
      <c r="E148" s="39" t="s">
        <v>582</v>
      </c>
    </row>
    <row r="149" spans="1:13" ht="12.75">
      <c r="A149" t="s">
        <v>46</v>
      </c>
      <c r="C149" s="31" t="s">
        <v>583</v>
      </c>
      <c r="E149" s="33" t="s">
        <v>584</v>
      </c>
      <c r="J149" s="32">
        <f>0</f>
      </c>
      <c s="32">
        <f>0</f>
      </c>
      <c s="32">
        <f>0+L150+L154+L158+L162+L166+L170+L174+L178+L182+L186+L190</f>
      </c>
      <c s="32">
        <f>0+M150+M154+M158+M162+M166+M170+M174+M178+M182+M186+M190</f>
      </c>
    </row>
    <row r="150" spans="1:16" ht="12.75">
      <c r="A150" t="s">
        <v>49</v>
      </c>
      <c s="34" t="s">
        <v>585</v>
      </c>
      <c s="34" t="s">
        <v>586</v>
      </c>
      <c s="35" t="s">
        <v>5</v>
      </c>
      <c s="6" t="s">
        <v>587</v>
      </c>
      <c s="36" t="s">
        <v>174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40.25">
      <c r="A153" t="s">
        <v>57</v>
      </c>
      <c r="E153" s="39" t="s">
        <v>588</v>
      </c>
    </row>
    <row r="154" spans="1:16" ht="12.75">
      <c r="A154" t="s">
        <v>49</v>
      </c>
      <c s="34" t="s">
        <v>589</v>
      </c>
      <c s="34" t="s">
        <v>590</v>
      </c>
      <c s="35" t="s">
        <v>5</v>
      </c>
      <c s="6" t="s">
        <v>591</v>
      </c>
      <c s="36" t="s">
        <v>61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14.75">
      <c r="A157" t="s">
        <v>57</v>
      </c>
      <c r="E157" s="39" t="s">
        <v>592</v>
      </c>
    </row>
    <row r="158" spans="1:16" ht="12.75">
      <c r="A158" t="s">
        <v>49</v>
      </c>
      <c s="34" t="s">
        <v>593</v>
      </c>
      <c s="34" t="s">
        <v>594</v>
      </c>
      <c s="35" t="s">
        <v>5</v>
      </c>
      <c s="6" t="s">
        <v>595</v>
      </c>
      <c s="36" t="s">
        <v>61</v>
      </c>
      <c s="37">
        <v>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14.75">
      <c r="A161" t="s">
        <v>57</v>
      </c>
      <c r="E161" s="39" t="s">
        <v>596</v>
      </c>
    </row>
    <row r="162" spans="1:16" ht="12.75">
      <c r="A162" t="s">
        <v>49</v>
      </c>
      <c s="34" t="s">
        <v>597</v>
      </c>
      <c s="34" t="s">
        <v>598</v>
      </c>
      <c s="35" t="s">
        <v>5</v>
      </c>
      <c s="6" t="s">
        <v>599</v>
      </c>
      <c s="36" t="s">
        <v>61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02">
      <c r="A165" t="s">
        <v>57</v>
      </c>
      <c r="E165" s="39" t="s">
        <v>600</v>
      </c>
    </row>
    <row r="166" spans="1:16" ht="12.75">
      <c r="A166" t="s">
        <v>49</v>
      </c>
      <c s="34" t="s">
        <v>601</v>
      </c>
      <c s="34" t="s">
        <v>602</v>
      </c>
      <c s="35" t="s">
        <v>5</v>
      </c>
      <c s="6" t="s">
        <v>603</v>
      </c>
      <c s="36" t="s">
        <v>61</v>
      </c>
      <c s="37">
        <v>357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14.75">
      <c r="A169" t="s">
        <v>57</v>
      </c>
      <c r="E169" s="39" t="s">
        <v>596</v>
      </c>
    </row>
    <row r="170" spans="1:16" ht="12.75">
      <c r="A170" t="s">
        <v>49</v>
      </c>
      <c s="34" t="s">
        <v>604</v>
      </c>
      <c s="34" t="s">
        <v>605</v>
      </c>
      <c s="35" t="s">
        <v>5</v>
      </c>
      <c s="6" t="s">
        <v>606</v>
      </c>
      <c s="36" t="s">
        <v>61</v>
      </c>
      <c s="37">
        <v>12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02">
      <c r="A173" t="s">
        <v>57</v>
      </c>
      <c r="E173" s="39" t="s">
        <v>600</v>
      </c>
    </row>
    <row r="174" spans="1:16" ht="12.75">
      <c r="A174" t="s">
        <v>49</v>
      </c>
      <c s="34" t="s">
        <v>607</v>
      </c>
      <c s="34" t="s">
        <v>608</v>
      </c>
      <c s="35" t="s">
        <v>5</v>
      </c>
      <c s="6" t="s">
        <v>609</v>
      </c>
      <c s="36" t="s">
        <v>61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102">
      <c r="A177" t="s">
        <v>57</v>
      </c>
      <c r="E177" s="39" t="s">
        <v>600</v>
      </c>
    </row>
    <row r="178" spans="1:16" ht="25.5">
      <c r="A178" t="s">
        <v>49</v>
      </c>
      <c s="34" t="s">
        <v>610</v>
      </c>
      <c s="34" t="s">
        <v>611</v>
      </c>
      <c s="35" t="s">
        <v>5</v>
      </c>
      <c s="6" t="s">
        <v>612</v>
      </c>
      <c s="36" t="s">
        <v>61</v>
      </c>
      <c s="37">
        <v>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114.75">
      <c r="A181" t="s">
        <v>57</v>
      </c>
      <c r="E181" s="39" t="s">
        <v>596</v>
      </c>
    </row>
    <row r="182" spans="1:16" ht="12.75">
      <c r="A182" t="s">
        <v>49</v>
      </c>
      <c s="34" t="s">
        <v>613</v>
      </c>
      <c s="34" t="s">
        <v>614</v>
      </c>
      <c s="35" t="s">
        <v>5</v>
      </c>
      <c s="6" t="s">
        <v>615</v>
      </c>
      <c s="36" t="s">
        <v>53</v>
      </c>
      <c s="37">
        <v>2320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14.75">
      <c r="A185" t="s">
        <v>57</v>
      </c>
      <c r="E185" s="39" t="s">
        <v>616</v>
      </c>
    </row>
    <row r="186" spans="1:16" ht="12.75">
      <c r="A186" t="s">
        <v>49</v>
      </c>
      <c s="34" t="s">
        <v>617</v>
      </c>
      <c s="34" t="s">
        <v>618</v>
      </c>
      <c s="35" t="s">
        <v>5</v>
      </c>
      <c s="6" t="s">
        <v>619</v>
      </c>
      <c s="36" t="s">
        <v>53</v>
      </c>
      <c s="37">
        <v>2320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57</v>
      </c>
      <c r="E189" s="39" t="s">
        <v>616</v>
      </c>
    </row>
    <row r="190" spans="1:16" ht="12.75">
      <c r="A190" t="s">
        <v>49</v>
      </c>
      <c s="34" t="s">
        <v>620</v>
      </c>
      <c s="34" t="s">
        <v>621</v>
      </c>
      <c s="35" t="s">
        <v>5</v>
      </c>
      <c s="6" t="s">
        <v>622</v>
      </c>
      <c s="36" t="s">
        <v>245</v>
      </c>
      <c s="37">
        <v>168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40.25">
      <c r="A193" t="s">
        <v>57</v>
      </c>
      <c r="E193" s="39" t="s">
        <v>623</v>
      </c>
    </row>
    <row r="194" spans="1:13" ht="12.75">
      <c r="A194" t="s">
        <v>46</v>
      </c>
      <c r="C194" s="31" t="s">
        <v>624</v>
      </c>
      <c r="E194" s="33" t="s">
        <v>625</v>
      </c>
      <c r="J194" s="32">
        <f>0</f>
      </c>
      <c s="32">
        <f>0</f>
      </c>
      <c s="32">
        <f>0+L195+L199+L203+L207+L211+L215+L219+L223+L227</f>
      </c>
      <c s="32">
        <f>0+M195+M199+M203+M207+M211+M215+M219+M223+M227</f>
      </c>
    </row>
    <row r="195" spans="1:16" ht="12.75">
      <c r="A195" t="s">
        <v>49</v>
      </c>
      <c s="34" t="s">
        <v>626</v>
      </c>
      <c s="34" t="s">
        <v>627</v>
      </c>
      <c s="35" t="s">
        <v>5</v>
      </c>
      <c s="6" t="s">
        <v>628</v>
      </c>
      <c s="36" t="s">
        <v>73</v>
      </c>
      <c s="37">
        <v>2.5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629</v>
      </c>
    </row>
    <row r="199" spans="1:16" ht="12.75">
      <c r="A199" t="s">
        <v>49</v>
      </c>
      <c s="34" t="s">
        <v>630</v>
      </c>
      <c s="34" t="s">
        <v>631</v>
      </c>
      <c s="35" t="s">
        <v>5</v>
      </c>
      <c s="6" t="s">
        <v>632</v>
      </c>
      <c s="36" t="s">
        <v>73</v>
      </c>
      <c s="37">
        <v>2.5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89.25">
      <c r="A202" t="s">
        <v>57</v>
      </c>
      <c r="E202" s="39" t="s">
        <v>633</v>
      </c>
    </row>
    <row r="203" spans="1:16" ht="12.75">
      <c r="A203" t="s">
        <v>49</v>
      </c>
      <c s="34" t="s">
        <v>634</v>
      </c>
      <c s="34" t="s">
        <v>635</v>
      </c>
      <c s="35" t="s">
        <v>5</v>
      </c>
      <c s="6" t="s">
        <v>636</v>
      </c>
      <c s="36" t="s">
        <v>61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89.25">
      <c r="A206" t="s">
        <v>57</v>
      </c>
      <c r="E206" s="39" t="s">
        <v>637</v>
      </c>
    </row>
    <row r="207" spans="1:16" ht="12.75">
      <c r="A207" t="s">
        <v>49</v>
      </c>
      <c s="34" t="s">
        <v>638</v>
      </c>
      <c s="34" t="s">
        <v>639</v>
      </c>
      <c s="35" t="s">
        <v>5</v>
      </c>
      <c s="6" t="s">
        <v>640</v>
      </c>
      <c s="36" t="s">
        <v>61</v>
      </c>
      <c s="37">
        <v>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89.25">
      <c r="A210" t="s">
        <v>57</v>
      </c>
      <c r="E210" s="39" t="s">
        <v>637</v>
      </c>
    </row>
    <row r="211" spans="1:16" ht="12.75">
      <c r="A211" t="s">
        <v>49</v>
      </c>
      <c s="34" t="s">
        <v>641</v>
      </c>
      <c s="34" t="s">
        <v>642</v>
      </c>
      <c s="35" t="s">
        <v>5</v>
      </c>
      <c s="6" t="s">
        <v>643</v>
      </c>
      <c s="36" t="s">
        <v>61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89.25">
      <c r="A214" t="s">
        <v>57</v>
      </c>
      <c r="E214" s="39" t="s">
        <v>644</v>
      </c>
    </row>
    <row r="215" spans="1:16" ht="12.75">
      <c r="A215" t="s">
        <v>49</v>
      </c>
      <c s="34" t="s">
        <v>645</v>
      </c>
      <c s="34" t="s">
        <v>646</v>
      </c>
      <c s="35" t="s">
        <v>5</v>
      </c>
      <c s="6" t="s">
        <v>647</v>
      </c>
      <c s="36" t="s">
        <v>61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89.25">
      <c r="A218" t="s">
        <v>57</v>
      </c>
      <c r="E218" s="39" t="s">
        <v>648</v>
      </c>
    </row>
    <row r="219" spans="1:16" ht="12.75">
      <c r="A219" t="s">
        <v>49</v>
      </c>
      <c s="34" t="s">
        <v>649</v>
      </c>
      <c s="34" t="s">
        <v>650</v>
      </c>
      <c s="35" t="s">
        <v>5</v>
      </c>
      <c s="6" t="s">
        <v>651</v>
      </c>
      <c s="36" t="s">
        <v>61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57</v>
      </c>
      <c r="E222" s="39" t="s">
        <v>652</v>
      </c>
    </row>
    <row r="223" spans="1:16" ht="12.75">
      <c r="A223" t="s">
        <v>49</v>
      </c>
      <c s="34" t="s">
        <v>653</v>
      </c>
      <c s="34" t="s">
        <v>654</v>
      </c>
      <c s="35" t="s">
        <v>5</v>
      </c>
      <c s="6" t="s">
        <v>655</v>
      </c>
      <c s="36" t="s">
        <v>495</v>
      </c>
      <c s="37">
        <v>45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57</v>
      </c>
      <c r="E226" s="39" t="s">
        <v>656</v>
      </c>
    </row>
    <row r="227" spans="1:16" ht="12.75">
      <c r="A227" t="s">
        <v>49</v>
      </c>
      <c s="34" t="s">
        <v>657</v>
      </c>
      <c s="34" t="s">
        <v>658</v>
      </c>
      <c s="35" t="s">
        <v>5</v>
      </c>
      <c s="6" t="s">
        <v>659</v>
      </c>
      <c s="36" t="s">
        <v>495</v>
      </c>
      <c s="37">
        <v>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57</v>
      </c>
      <c r="E230" s="39" t="s">
        <v>660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661</v>
      </c>
      <c r="E4" s="26" t="s">
        <v>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665</v>
      </c>
      <c r="E8" s="30" t="s">
        <v>664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661</v>
      </c>
      <c r="E4" s="26" t="s">
        <v>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COUNTIFS(L8:L23,"=0",A8:A23,"P")+COUNTIFS(L8:L23,"",A8:A23,"P")+SUM(Q8:Q23)</f>
      </c>
    </row>
    <row r="8" spans="1:13" ht="12.75">
      <c r="A8" t="s">
        <v>44</v>
      </c>
      <c r="C8" s="28" t="s">
        <v>668</v>
      </c>
      <c r="E8" s="30" t="s">
        <v>667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50</v>
      </c>
      <c r="E9" s="33" t="s">
        <v>171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669</v>
      </c>
      <c s="35" t="s">
        <v>5</v>
      </c>
      <c s="6" t="s">
        <v>670</v>
      </c>
      <c s="36" t="s">
        <v>174</v>
      </c>
      <c s="37">
        <v>70.4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57">
      <c r="A13" t="s">
        <v>57</v>
      </c>
      <c r="E13" s="39" t="s">
        <v>671</v>
      </c>
    </row>
    <row r="14" spans="1:16" ht="12.75">
      <c r="A14" t="s">
        <v>49</v>
      </c>
      <c s="34" t="s">
        <v>27</v>
      </c>
      <c s="34" t="s">
        <v>672</v>
      </c>
      <c s="35" t="s">
        <v>5</v>
      </c>
      <c s="6" t="s">
        <v>673</v>
      </c>
      <c s="36" t="s">
        <v>174</v>
      </c>
      <c s="37">
        <v>70.4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674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675</v>
      </c>
      <c s="35" t="s">
        <v>5</v>
      </c>
      <c s="6" t="s">
        <v>676</v>
      </c>
      <c s="36" t="s">
        <v>53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53">
      <c r="A22" t="s">
        <v>57</v>
      </c>
      <c r="E22" s="39" t="s">
        <v>677</v>
      </c>
    </row>
    <row r="23" spans="1:16" ht="12.75">
      <c r="A23" t="s">
        <v>49</v>
      </c>
      <c s="34" t="s">
        <v>66</v>
      </c>
      <c s="34" t="s">
        <v>678</v>
      </c>
      <c s="35" t="s">
        <v>5</v>
      </c>
      <c s="6" t="s">
        <v>679</v>
      </c>
      <c s="36" t="s">
        <v>53</v>
      </c>
      <c s="37">
        <v>220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89.25">
      <c r="A26" t="s">
        <v>57</v>
      </c>
      <c r="E26" s="39" t="s">
        <v>680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7.5">
      <c r="A17" t="s">
        <v>57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89.25">
      <c r="A21" t="s">
        <v>57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61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69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74</v>
      </c>
    </row>
    <row r="28" spans="1:5" ht="12.75">
      <c r="A28" s="35" t="s">
        <v>56</v>
      </c>
      <c r="E28" s="40" t="s">
        <v>5</v>
      </c>
    </row>
    <row r="29" spans="1:5" ht="89.25">
      <c r="A29" t="s">
        <v>57</v>
      </c>
      <c r="E29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</v>
      </c>
      <c r="E4" s="26" t="s">
        <v>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80</v>
      </c>
      <c r="E8" s="30" t="s">
        <v>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85</v>
      </c>
      <c r="E8" s="30" t="s">
        <v>84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87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21063.5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12.75">
      <c r="A11" s="35" t="s">
        <v>55</v>
      </c>
      <c r="E11" s="39" t="s">
        <v>93</v>
      </c>
    </row>
    <row r="12" spans="1:5" ht="12.75">
      <c r="A12" s="35" t="s">
        <v>56</v>
      </c>
      <c r="E12" s="40" t="s">
        <v>94</v>
      </c>
    </row>
    <row r="13" spans="1:5" ht="153">
      <c r="A13" t="s">
        <v>57</v>
      </c>
      <c r="E13" s="39" t="s">
        <v>95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93</v>
      </c>
    </row>
    <row r="16" spans="1:5" ht="12.75">
      <c r="A16" s="35" t="s">
        <v>56</v>
      </c>
      <c r="E16" s="40" t="s">
        <v>99</v>
      </c>
    </row>
    <row r="17" spans="1:5" ht="153">
      <c r="A17" t="s">
        <v>57</v>
      </c>
      <c r="E17" s="39" t="s">
        <v>95</v>
      </c>
    </row>
    <row r="18" spans="1:16" ht="25.5">
      <c r="A18" t="s">
        <v>49</v>
      </c>
      <c s="34" t="s">
        <v>26</v>
      </c>
      <c s="34" t="s">
        <v>100</v>
      </c>
      <c s="35" t="s">
        <v>101</v>
      </c>
      <c s="6" t="s">
        <v>102</v>
      </c>
      <c s="36" t="s">
        <v>91</v>
      </c>
      <c s="37">
        <v>1018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93</v>
      </c>
    </row>
    <row r="20" spans="1:5" ht="12.75">
      <c r="A20" s="35" t="s">
        <v>56</v>
      </c>
      <c r="E20" s="40" t="s">
        <v>103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93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95</v>
      </c>
    </row>
    <row r="26" spans="1:16" ht="25.5">
      <c r="A26" t="s">
        <v>49</v>
      </c>
      <c s="34" t="s">
        <v>70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92</v>
      </c>
      <c>
        <f>(M26*21)/100</f>
      </c>
      <c t="s">
        <v>27</v>
      </c>
    </row>
    <row r="27" spans="1:5" ht="12.75">
      <c r="A27" s="35" t="s">
        <v>55</v>
      </c>
      <c r="E27" s="39" t="s">
        <v>93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95</v>
      </c>
    </row>
    <row r="30" spans="1:16" ht="25.5">
      <c r="A30" t="s">
        <v>49</v>
      </c>
      <c s="34" t="s">
        <v>110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92</v>
      </c>
      <c>
        <f>(M30*21)/100</f>
      </c>
      <c t="s">
        <v>27</v>
      </c>
    </row>
    <row r="31" spans="1:5" ht="12.75">
      <c r="A31" s="35" t="s">
        <v>55</v>
      </c>
      <c r="E31" s="39" t="s">
        <v>93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117</v>
      </c>
      <c r="E8" s="30" t="s">
        <v>116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118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119</v>
      </c>
      <c s="35" t="s">
        <v>5</v>
      </c>
      <c s="6" t="s">
        <v>120</v>
      </c>
      <c s="36" t="s">
        <v>121</v>
      </c>
      <c s="37">
        <v>2719.5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122</v>
      </c>
    </row>
    <row r="11" spans="1:5" ht="12.75">
      <c r="A11" s="35" t="s">
        <v>55</v>
      </c>
      <c r="E11" s="39" t="s">
        <v>123</v>
      </c>
    </row>
    <row r="12" spans="1:5" ht="12.75">
      <c r="A12" s="35" t="s">
        <v>56</v>
      </c>
      <c r="E12" s="40" t="s">
        <v>124</v>
      </c>
    </row>
    <row r="13" spans="1:5" ht="38.25">
      <c r="A13" t="s">
        <v>57</v>
      </c>
      <c r="E13" s="39" t="s">
        <v>125</v>
      </c>
    </row>
    <row r="14" spans="1:16" ht="12.75">
      <c r="A14" t="s">
        <v>49</v>
      </c>
      <c s="34" t="s">
        <v>27</v>
      </c>
      <c s="34" t="s">
        <v>126</v>
      </c>
      <c s="35" t="s">
        <v>5</v>
      </c>
      <c s="6" t="s">
        <v>127</v>
      </c>
      <c s="36" t="s">
        <v>128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129</v>
      </c>
    </row>
    <row r="16" spans="1:5" ht="12.75">
      <c r="A16" s="35" t="s">
        <v>56</v>
      </c>
      <c r="E16" s="40" t="s">
        <v>130</v>
      </c>
    </row>
    <row r="17" spans="1:5" ht="89.25">
      <c r="A17" t="s">
        <v>57</v>
      </c>
      <c r="E17" s="39" t="s">
        <v>131</v>
      </c>
    </row>
    <row r="18" spans="1:16" ht="12.75">
      <c r="A18" t="s">
        <v>49</v>
      </c>
      <c s="34" t="s">
        <v>26</v>
      </c>
      <c s="34" t="s">
        <v>132</v>
      </c>
      <c s="35" t="s">
        <v>5</v>
      </c>
      <c s="6" t="s">
        <v>133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134</v>
      </c>
    </row>
    <row r="20" spans="1:5" ht="12.75">
      <c r="A20" s="35" t="s">
        <v>56</v>
      </c>
      <c r="E20" s="40" t="s">
        <v>130</v>
      </c>
    </row>
    <row r="21" spans="1:5" ht="12.75">
      <c r="A21" t="s">
        <v>57</v>
      </c>
      <c r="E21" s="39" t="s">
        <v>134</v>
      </c>
    </row>
    <row r="22" spans="1:16" ht="12.75">
      <c r="A22" t="s">
        <v>49</v>
      </c>
      <c s="34" t="s">
        <v>66</v>
      </c>
      <c s="34" t="s">
        <v>135</v>
      </c>
      <c s="35" t="s">
        <v>5</v>
      </c>
      <c s="6" t="s">
        <v>136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137</v>
      </c>
    </row>
    <row r="24" spans="1:5" ht="12.75">
      <c r="A24" s="35" t="s">
        <v>56</v>
      </c>
      <c r="E24" s="40" t="s">
        <v>130</v>
      </c>
    </row>
    <row r="25" spans="1:5" ht="38.25">
      <c r="A25" t="s">
        <v>57</v>
      </c>
      <c r="E25" s="39" t="s">
        <v>138</v>
      </c>
    </row>
    <row r="26" spans="1:13" ht="12.75">
      <c r="A26" t="s">
        <v>46</v>
      </c>
      <c r="C26" s="31" t="s">
        <v>27</v>
      </c>
      <c r="E26" s="33" t="s">
        <v>139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70</v>
      </c>
      <c s="34" t="s">
        <v>140</v>
      </c>
      <c s="35" t="s">
        <v>5</v>
      </c>
      <c s="6" t="s">
        <v>141</v>
      </c>
      <c s="36" t="s">
        <v>128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92</v>
      </c>
      <c>
        <f>(M27*21)/100</f>
      </c>
      <c t="s">
        <v>27</v>
      </c>
    </row>
    <row r="28" spans="1:5" ht="12.75">
      <c r="A28" s="35" t="s">
        <v>55</v>
      </c>
      <c r="E28" s="39" t="s">
        <v>142</v>
      </c>
    </row>
    <row r="29" spans="1:5" ht="12.75">
      <c r="A29" s="35" t="s">
        <v>56</v>
      </c>
      <c r="E29" s="40" t="s">
        <v>130</v>
      </c>
    </row>
    <row r="30" spans="1:5" ht="89.25">
      <c r="A30" t="s">
        <v>57</v>
      </c>
      <c r="E30" s="39" t="s">
        <v>143</v>
      </c>
    </row>
    <row r="31" spans="1:16" ht="12.75">
      <c r="A31" t="s">
        <v>49</v>
      </c>
      <c s="34" t="s">
        <v>110</v>
      </c>
      <c s="34" t="s">
        <v>144</v>
      </c>
      <c s="35" t="s">
        <v>5</v>
      </c>
      <c s="6" t="s">
        <v>145</v>
      </c>
      <c s="36" t="s">
        <v>128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92</v>
      </c>
      <c>
        <f>(M31*21)/100</f>
      </c>
      <c t="s">
        <v>27</v>
      </c>
    </row>
    <row r="32" spans="1:5" ht="12.75">
      <c r="A32" s="35" t="s">
        <v>55</v>
      </c>
      <c r="E32" s="39" t="s">
        <v>146</v>
      </c>
    </row>
    <row r="33" spans="1:5" ht="12.75">
      <c r="A33" s="35" t="s">
        <v>56</v>
      </c>
      <c r="E33" s="40" t="s">
        <v>130</v>
      </c>
    </row>
    <row r="34" spans="1:5" ht="76.5">
      <c r="A34" t="s">
        <v>57</v>
      </c>
      <c r="E34" s="39" t="s">
        <v>147</v>
      </c>
    </row>
    <row r="35" spans="1:16" ht="12.75">
      <c r="A35" t="s">
        <v>49</v>
      </c>
      <c s="34" t="s">
        <v>47</v>
      </c>
      <c s="34" t="s">
        <v>148</v>
      </c>
      <c s="35" t="s">
        <v>5</v>
      </c>
      <c s="6" t="s">
        <v>149</v>
      </c>
      <c s="36" t="s">
        <v>128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92</v>
      </c>
      <c>
        <f>(M35*21)/100</f>
      </c>
      <c t="s">
        <v>27</v>
      </c>
    </row>
    <row r="36" spans="1:5" ht="25.5">
      <c r="A36" s="35" t="s">
        <v>55</v>
      </c>
      <c r="E36" s="39" t="s">
        <v>150</v>
      </c>
    </row>
    <row r="37" spans="1:5" ht="12.75">
      <c r="A37" s="35" t="s">
        <v>56</v>
      </c>
      <c r="E37" s="40" t="s">
        <v>151</v>
      </c>
    </row>
    <row r="38" spans="1:5" ht="25.5">
      <c r="A38" t="s">
        <v>57</v>
      </c>
      <c r="E38" s="39" t="s">
        <v>150</v>
      </c>
    </row>
    <row r="39" spans="1:16" ht="12.75">
      <c r="A39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128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92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130</v>
      </c>
    </row>
    <row r="42" spans="1:5" ht="76.5">
      <c r="A42" t="s">
        <v>57</v>
      </c>
      <c r="E42" s="39" t="s">
        <v>147</v>
      </c>
    </row>
    <row r="43" spans="1:16" ht="12.75">
      <c r="A43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128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92</v>
      </c>
      <c>
        <f>(M43*21)/100</f>
      </c>
      <c t="s">
        <v>27</v>
      </c>
    </row>
    <row r="44" spans="1:5" ht="12.75">
      <c r="A44" s="35" t="s">
        <v>55</v>
      </c>
      <c r="E44" s="39" t="s">
        <v>130</v>
      </c>
    </row>
    <row r="45" spans="1:5" ht="12.75">
      <c r="A45" s="35" t="s">
        <v>56</v>
      </c>
      <c r="E45" s="40" t="s">
        <v>5</v>
      </c>
    </row>
    <row r="46" spans="1:5" ht="127.5">
      <c r="A46" t="s">
        <v>57</v>
      </c>
      <c r="E46" s="39" t="s">
        <v>158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</v>
      </c>
      <c r="E4" s="26" t="s">
        <v>160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162</v>
      </c>
      <c r="E8" s="30" t="s">
        <v>160</v>
      </c>
      <c r="J8" s="29">
        <f>0+J9+J26+J43+J76</f>
      </c>
      <c s="29">
        <f>0+K9+K26+K43+K76</f>
      </c>
      <c s="29">
        <f>0+L9+L26+L43+L76</f>
      </c>
      <c s="29">
        <f>0+M9+M26+M43+M76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1080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38.25">
      <c r="A11" s="35" t="s">
        <v>55</v>
      </c>
      <c r="E11" s="39" t="s">
        <v>164</v>
      </c>
    </row>
    <row r="12" spans="1:5" ht="12.75">
      <c r="A12" s="35" t="s">
        <v>56</v>
      </c>
      <c r="E12" s="40" t="s">
        <v>165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778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38.25">
      <c r="A15" s="35" t="s">
        <v>55</v>
      </c>
      <c r="E15" s="39" t="s">
        <v>166</v>
      </c>
    </row>
    <row r="16" spans="1:5" ht="12.75">
      <c r="A16" s="35" t="s">
        <v>56</v>
      </c>
      <c r="E16" s="40" t="s">
        <v>167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169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25.5">
      <c r="A23" s="35" t="s">
        <v>55</v>
      </c>
      <c r="E23" s="39" t="s">
        <v>168</v>
      </c>
    </row>
    <row r="24" spans="1:5" ht="12.75">
      <c r="A24" s="35" t="s">
        <v>56</v>
      </c>
      <c r="E24" s="40" t="s">
        <v>170</v>
      </c>
    </row>
    <row r="25" spans="1:5" ht="153">
      <c r="A25" t="s">
        <v>57</v>
      </c>
      <c r="E25" s="39" t="s">
        <v>95</v>
      </c>
    </row>
    <row r="26" spans="1:13" ht="12.75">
      <c r="A26" t="s">
        <v>46</v>
      </c>
      <c r="C26" s="31" t="s">
        <v>50</v>
      </c>
      <c r="E26" s="33" t="s">
        <v>171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70</v>
      </c>
      <c s="34" t="s">
        <v>172</v>
      </c>
      <c s="35" t="s">
        <v>5</v>
      </c>
      <c s="6" t="s">
        <v>173</v>
      </c>
      <c s="36" t="s">
        <v>174</v>
      </c>
      <c s="37">
        <v>540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175</v>
      </c>
    </row>
    <row r="30" spans="1:5" ht="369.75">
      <c r="A30" t="s">
        <v>57</v>
      </c>
      <c r="E30" s="39" t="s">
        <v>176</v>
      </c>
    </row>
    <row r="31" spans="1:16" ht="12.75">
      <c r="A31" t="s">
        <v>49</v>
      </c>
      <c s="34" t="s">
        <v>110</v>
      </c>
      <c s="34" t="s">
        <v>177</v>
      </c>
      <c s="35" t="s">
        <v>5</v>
      </c>
      <c s="6" t="s">
        <v>178</v>
      </c>
      <c s="36" t="s">
        <v>174</v>
      </c>
      <c s="37">
        <v>7560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179</v>
      </c>
    </row>
    <row r="33" spans="1:5" ht="12.75">
      <c r="A33" s="35" t="s">
        <v>56</v>
      </c>
      <c r="E33" s="40" t="s">
        <v>180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47</v>
      </c>
      <c s="34" t="s">
        <v>181</v>
      </c>
      <c s="35" t="s">
        <v>5</v>
      </c>
      <c s="6" t="s">
        <v>182</v>
      </c>
      <c s="36" t="s">
        <v>174</v>
      </c>
      <c s="37">
        <v>3000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183</v>
      </c>
    </row>
    <row r="37" spans="1:5" ht="12.75">
      <c r="A37" s="35" t="s">
        <v>56</v>
      </c>
      <c r="E37" s="40" t="s">
        <v>5</v>
      </c>
    </row>
    <row r="38" spans="1:5" ht="267.75">
      <c r="A38" t="s">
        <v>57</v>
      </c>
      <c r="E38" s="39" t="s">
        <v>184</v>
      </c>
    </row>
    <row r="39" spans="1:16" ht="12.75">
      <c r="A39" t="s">
        <v>49</v>
      </c>
      <c s="34" t="s">
        <v>152</v>
      </c>
      <c s="34" t="s">
        <v>185</v>
      </c>
      <c s="35" t="s">
        <v>50</v>
      </c>
      <c s="6" t="s">
        <v>186</v>
      </c>
      <c s="36" t="s">
        <v>121</v>
      </c>
      <c s="37">
        <v>370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25.5">
      <c r="A42" t="s">
        <v>57</v>
      </c>
      <c r="E42" s="39" t="s">
        <v>187</v>
      </c>
    </row>
    <row r="43" spans="1:13" ht="12.75">
      <c r="A43" t="s">
        <v>46</v>
      </c>
      <c r="C43" s="31" t="s">
        <v>70</v>
      </c>
      <c r="E43" s="33" t="s">
        <v>188</v>
      </c>
      <c r="J43" s="32">
        <f>0</f>
      </c>
      <c s="32">
        <f>0</f>
      </c>
      <c s="32">
        <f>0+L44+L48+L52+L56+L60+L64+L68+L72</f>
      </c>
      <c s="32">
        <f>0+M44+M48+M52+M56+M60+M64+M68+M72</f>
      </c>
    </row>
    <row r="44" spans="1:16" ht="25.5">
      <c r="A44" t="s">
        <v>49</v>
      </c>
      <c s="34" t="s">
        <v>155</v>
      </c>
      <c s="34" t="s">
        <v>189</v>
      </c>
      <c s="35" t="s">
        <v>5</v>
      </c>
      <c s="6" t="s">
        <v>190</v>
      </c>
      <c s="36" t="s">
        <v>174</v>
      </c>
      <c s="37">
        <v>151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191</v>
      </c>
    </row>
    <row r="46" spans="1:5" ht="12.75">
      <c r="A46" s="35" t="s">
        <v>56</v>
      </c>
      <c r="E46" s="40" t="s">
        <v>192</v>
      </c>
    </row>
    <row r="47" spans="1:5" ht="280.5">
      <c r="A47" t="s">
        <v>57</v>
      </c>
      <c r="E47" s="39" t="s">
        <v>193</v>
      </c>
    </row>
    <row r="48" spans="1:16" ht="25.5">
      <c r="A48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174</v>
      </c>
      <c s="37">
        <v>389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197</v>
      </c>
    </row>
    <row r="50" spans="1:5" ht="12.75">
      <c r="A50" s="35" t="s">
        <v>56</v>
      </c>
      <c r="E50" s="40" t="s">
        <v>198</v>
      </c>
    </row>
    <row r="51" spans="1:5" ht="344.25">
      <c r="A51" t="s">
        <v>57</v>
      </c>
      <c r="E51" s="39" t="s">
        <v>199</v>
      </c>
    </row>
    <row r="52" spans="1:16" ht="12.75">
      <c r="A52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174</v>
      </c>
      <c s="37">
        <v>778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203</v>
      </c>
    </row>
    <row r="54" spans="1:5" ht="12.75">
      <c r="A54" s="35" t="s">
        <v>56</v>
      </c>
      <c r="E54" s="40" t="s">
        <v>204</v>
      </c>
    </row>
    <row r="55" spans="1:5" ht="89.25">
      <c r="A55" t="s">
        <v>57</v>
      </c>
      <c r="E55" s="39" t="s">
        <v>205</v>
      </c>
    </row>
    <row r="56" spans="1:16" ht="25.5">
      <c r="A56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53</v>
      </c>
      <c s="37">
        <v>400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209</v>
      </c>
    </row>
    <row r="59" spans="1:5" ht="306">
      <c r="A59" t="s">
        <v>57</v>
      </c>
      <c r="E59" s="39" t="s">
        <v>210</v>
      </c>
    </row>
    <row r="60" spans="1:16" ht="25.5">
      <c r="A60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53</v>
      </c>
      <c s="37">
        <v>200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214</v>
      </c>
    </row>
    <row r="63" spans="1:5" ht="114.75">
      <c r="A63" t="s">
        <v>57</v>
      </c>
      <c r="E63" s="39" t="s">
        <v>215</v>
      </c>
    </row>
    <row r="64" spans="1:16" ht="25.5">
      <c r="A64" t="s">
        <v>49</v>
      </c>
      <c s="34" t="s">
        <v>216</v>
      </c>
      <c s="34" t="s">
        <v>217</v>
      </c>
      <c s="35" t="s">
        <v>50</v>
      </c>
      <c s="6" t="s">
        <v>218</v>
      </c>
      <c s="36" t="s">
        <v>53</v>
      </c>
      <c s="37">
        <v>600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219</v>
      </c>
    </row>
    <row r="66" spans="1:5" ht="12.75">
      <c r="A66" s="35" t="s">
        <v>56</v>
      </c>
      <c r="E66" s="40" t="s">
        <v>220</v>
      </c>
    </row>
    <row r="67" spans="1:5" ht="102">
      <c r="A67" t="s">
        <v>57</v>
      </c>
      <c r="E67" s="39" t="s">
        <v>221</v>
      </c>
    </row>
    <row r="68" spans="1:16" ht="12.75">
      <c r="A68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61</v>
      </c>
      <c s="37">
        <v>16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225</v>
      </c>
    </row>
    <row r="71" spans="1:5" ht="255">
      <c r="A71" t="s">
        <v>57</v>
      </c>
      <c r="E71" s="39" t="s">
        <v>226</v>
      </c>
    </row>
    <row r="72" spans="1:16" ht="12.75">
      <c r="A72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53</v>
      </c>
      <c s="37">
        <v>400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209</v>
      </c>
    </row>
    <row r="75" spans="1:5" ht="165.75">
      <c r="A75" t="s">
        <v>57</v>
      </c>
      <c r="E75" s="39" t="s">
        <v>230</v>
      </c>
    </row>
    <row r="76" spans="1:13" ht="12.75">
      <c r="A76" t="s">
        <v>46</v>
      </c>
      <c r="C76" s="31" t="s">
        <v>155</v>
      </c>
      <c r="E76" s="33" t="s">
        <v>231</v>
      </c>
      <c r="J76" s="32">
        <f>0</f>
      </c>
      <c s="32">
        <f>0</f>
      </c>
      <c s="32">
        <f>0+L77+L81+L85+L89+L93+L97</f>
      </c>
      <c s="32">
        <f>0+M77+M81+M85+M89+M93+M97</f>
      </c>
    </row>
    <row r="77" spans="1:16" ht="12.75">
      <c r="A77" t="s">
        <v>49</v>
      </c>
      <c s="34" t="s">
        <v>232</v>
      </c>
      <c s="34" t="s">
        <v>233</v>
      </c>
      <c s="35" t="s">
        <v>5</v>
      </c>
      <c s="6" t="s">
        <v>234</v>
      </c>
      <c s="36" t="s">
        <v>61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235</v>
      </c>
    </row>
    <row r="80" spans="1:5" ht="153">
      <c r="A80" t="s">
        <v>57</v>
      </c>
      <c r="E80" s="39" t="s">
        <v>236</v>
      </c>
    </row>
    <row r="81" spans="1:16" ht="12.75">
      <c r="A8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174</v>
      </c>
      <c s="37">
        <v>778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240</v>
      </c>
    </row>
    <row r="84" spans="1:5" ht="140.25">
      <c r="A84" t="s">
        <v>57</v>
      </c>
      <c r="E84" s="39" t="s">
        <v>241</v>
      </c>
    </row>
    <row r="85" spans="1:16" ht="25.5">
      <c r="A85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245</v>
      </c>
      <c s="37">
        <v>13226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246</v>
      </c>
    </row>
    <row r="87" spans="1:5" ht="12.75">
      <c r="A87" s="35" t="s">
        <v>56</v>
      </c>
      <c r="E87" s="40" t="s">
        <v>247</v>
      </c>
    </row>
    <row r="88" spans="1:5" ht="127.5">
      <c r="A88" t="s">
        <v>57</v>
      </c>
      <c r="E88" s="39" t="s">
        <v>248</v>
      </c>
    </row>
    <row r="89" spans="1:16" ht="25.5">
      <c r="A89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245</v>
      </c>
      <c s="37">
        <v>3890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252</v>
      </c>
    </row>
    <row r="91" spans="1:5" ht="12.75">
      <c r="A91" s="35" t="s">
        <v>56</v>
      </c>
      <c r="E91" s="40" t="s">
        <v>253</v>
      </c>
    </row>
    <row r="92" spans="1:5" ht="127.5">
      <c r="A92" t="s">
        <v>57</v>
      </c>
      <c r="E92" s="39" t="s">
        <v>248</v>
      </c>
    </row>
    <row r="93" spans="1:16" ht="25.5">
      <c r="A93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53</v>
      </c>
      <c s="37">
        <v>400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209</v>
      </c>
    </row>
    <row r="96" spans="1:5" ht="204">
      <c r="A96" t="s">
        <v>57</v>
      </c>
      <c r="E96" s="39" t="s">
        <v>257</v>
      </c>
    </row>
    <row r="97" spans="1:16" ht="25.5">
      <c r="A97" t="s">
        <v>49</v>
      </c>
      <c s="34" t="s">
        <v>258</v>
      </c>
      <c s="34" t="s">
        <v>259</v>
      </c>
      <c s="35" t="s">
        <v>5</v>
      </c>
      <c s="6" t="s">
        <v>260</v>
      </c>
      <c s="36" t="s">
        <v>261</v>
      </c>
      <c s="37">
        <v>9280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262</v>
      </c>
    </row>
    <row r="99" spans="1:5" ht="12.75">
      <c r="A99" s="35" t="s">
        <v>56</v>
      </c>
      <c r="E99" s="40" t="s">
        <v>263</v>
      </c>
    </row>
    <row r="100" spans="1:5" ht="127.5">
      <c r="A100" t="s">
        <v>57</v>
      </c>
      <c r="E100" s="39" t="s">
        <v>264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265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265</v>
      </c>
      <c r="E4" s="26" t="s">
        <v>266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268</v>
      </c>
      <c r="E8" s="30" t="s">
        <v>266</v>
      </c>
      <c r="J8" s="29">
        <f>0+J9+J18+J55+J68+J73+J98</f>
      </c>
      <c s="29">
        <f>0+K9+K18+K55+K68+K73+K98</f>
      </c>
      <c s="29">
        <f>0+L9+L18+L55+L68+L73+L98</f>
      </c>
      <c s="29">
        <f>0+M9+M18+M55+M68+M73+M98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19860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269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240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270</v>
      </c>
    </row>
    <row r="17" spans="1:5" ht="140.25">
      <c r="A17" t="s">
        <v>57</v>
      </c>
      <c r="E17" s="39" t="s">
        <v>114</v>
      </c>
    </row>
    <row r="18" spans="1:13" ht="12.75">
      <c r="A18" t="s">
        <v>46</v>
      </c>
      <c r="C18" s="31" t="s">
        <v>50</v>
      </c>
      <c r="E18" s="33" t="s">
        <v>171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25.5">
      <c r="A19" t="s">
        <v>49</v>
      </c>
      <c s="34" t="s">
        <v>26</v>
      </c>
      <c s="34" t="s">
        <v>271</v>
      </c>
      <c s="35" t="s">
        <v>5</v>
      </c>
      <c s="6" t="s">
        <v>272</v>
      </c>
      <c s="36" t="s">
        <v>174</v>
      </c>
      <c s="37">
        <v>2169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63.75">
      <c r="A22" t="s">
        <v>57</v>
      </c>
      <c r="E22" s="39" t="s">
        <v>273</v>
      </c>
    </row>
    <row r="23" spans="1:16" ht="12.75">
      <c r="A23" t="s">
        <v>49</v>
      </c>
      <c s="34" t="s">
        <v>66</v>
      </c>
      <c s="34" t="s">
        <v>274</v>
      </c>
      <c s="35" t="s">
        <v>5</v>
      </c>
      <c s="6" t="s">
        <v>275</v>
      </c>
      <c s="36" t="s">
        <v>174</v>
      </c>
      <c s="37">
        <v>453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8.25">
      <c r="A26" t="s">
        <v>57</v>
      </c>
      <c r="E26" s="39" t="s">
        <v>276</v>
      </c>
    </row>
    <row r="27" spans="1:16" ht="12.75">
      <c r="A27" t="s">
        <v>49</v>
      </c>
      <c s="34" t="s">
        <v>70</v>
      </c>
      <c s="34" t="s">
        <v>277</v>
      </c>
      <c s="35" t="s">
        <v>5</v>
      </c>
      <c s="6" t="s">
        <v>278</v>
      </c>
      <c s="36" t="s">
        <v>174</v>
      </c>
      <c s="37">
        <v>13650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279</v>
      </c>
    </row>
    <row r="30" spans="1:5" ht="369.75">
      <c r="A30" t="s">
        <v>57</v>
      </c>
      <c r="E30" s="39" t="s">
        <v>280</v>
      </c>
    </row>
    <row r="31" spans="1:16" ht="12.75">
      <c r="A31" t="s">
        <v>49</v>
      </c>
      <c s="34" t="s">
        <v>110</v>
      </c>
      <c s="34" t="s">
        <v>177</v>
      </c>
      <c s="35" t="s">
        <v>5</v>
      </c>
      <c s="6" t="s">
        <v>178</v>
      </c>
      <c s="36" t="s">
        <v>174</v>
      </c>
      <c s="37">
        <v>234360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281</v>
      </c>
    </row>
    <row r="33" spans="1:5" ht="12.75">
      <c r="A33" s="35" t="s">
        <v>56</v>
      </c>
      <c r="E33" s="40" t="s">
        <v>282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47</v>
      </c>
      <c s="34" t="s">
        <v>283</v>
      </c>
      <c s="35" t="s">
        <v>5</v>
      </c>
      <c s="6" t="s">
        <v>284</v>
      </c>
      <c s="36" t="s">
        <v>174</v>
      </c>
      <c s="37">
        <v>165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285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286</v>
      </c>
    </row>
    <row r="39" spans="1:16" ht="12.75">
      <c r="A39" t="s">
        <v>49</v>
      </c>
      <c s="34" t="s">
        <v>152</v>
      </c>
      <c s="34" t="s">
        <v>287</v>
      </c>
      <c s="35" t="s">
        <v>5</v>
      </c>
      <c s="6" t="s">
        <v>288</v>
      </c>
      <c s="36" t="s">
        <v>174</v>
      </c>
      <c s="37">
        <v>2169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267.75">
      <c r="A42" t="s">
        <v>57</v>
      </c>
      <c r="E42" s="39" t="s">
        <v>289</v>
      </c>
    </row>
    <row r="43" spans="1:16" ht="12.75">
      <c r="A43" t="s">
        <v>49</v>
      </c>
      <c s="34" t="s">
        <v>155</v>
      </c>
      <c s="34" t="s">
        <v>290</v>
      </c>
      <c s="35" t="s">
        <v>5</v>
      </c>
      <c s="6" t="s">
        <v>291</v>
      </c>
      <c s="36" t="s">
        <v>174</v>
      </c>
      <c s="37">
        <v>9930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292</v>
      </c>
    </row>
    <row r="46" spans="1:5" ht="191.25">
      <c r="A46" t="s">
        <v>57</v>
      </c>
      <c r="E46" s="39" t="s">
        <v>293</v>
      </c>
    </row>
    <row r="47" spans="1:16" ht="12.75">
      <c r="A47" t="s">
        <v>49</v>
      </c>
      <c s="34" t="s">
        <v>194</v>
      </c>
      <c s="34" t="s">
        <v>185</v>
      </c>
      <c s="35" t="s">
        <v>50</v>
      </c>
      <c s="6" t="s">
        <v>186</v>
      </c>
      <c s="36" t="s">
        <v>121</v>
      </c>
      <c s="37">
        <v>3700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25.5">
      <c r="A50" t="s">
        <v>57</v>
      </c>
      <c r="E50" s="39" t="s">
        <v>187</v>
      </c>
    </row>
    <row r="51" spans="1:16" ht="12.75">
      <c r="A51" t="s">
        <v>49</v>
      </c>
      <c s="34" t="s">
        <v>200</v>
      </c>
      <c s="34" t="s">
        <v>294</v>
      </c>
      <c s="35" t="s">
        <v>5</v>
      </c>
      <c s="6" t="s">
        <v>295</v>
      </c>
      <c s="36" t="s">
        <v>174</v>
      </c>
      <c s="37">
        <v>453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38.25">
      <c r="A54" t="s">
        <v>57</v>
      </c>
      <c r="E54" s="39" t="s">
        <v>296</v>
      </c>
    </row>
    <row r="55" spans="1:13" ht="12.75">
      <c r="A55" t="s">
        <v>46</v>
      </c>
      <c r="C55" s="31" t="s">
        <v>27</v>
      </c>
      <c r="E55" s="33" t="s">
        <v>297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49</v>
      </c>
      <c s="34" t="s">
        <v>206</v>
      </c>
      <c s="34" t="s">
        <v>298</v>
      </c>
      <c s="35" t="s">
        <v>5</v>
      </c>
      <c s="6" t="s">
        <v>299</v>
      </c>
      <c s="36" t="s">
        <v>121</v>
      </c>
      <c s="37">
        <v>1530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02">
      <c r="A59" t="s">
        <v>57</v>
      </c>
      <c r="E59" s="39" t="s">
        <v>300</v>
      </c>
    </row>
    <row r="60" spans="1:16" ht="12.75">
      <c r="A60" t="s">
        <v>49</v>
      </c>
      <c s="34" t="s">
        <v>211</v>
      </c>
      <c s="34" t="s">
        <v>301</v>
      </c>
      <c s="35" t="s">
        <v>5</v>
      </c>
      <c s="6" t="s">
        <v>302</v>
      </c>
      <c s="36" t="s">
        <v>121</v>
      </c>
      <c s="37">
        <v>3700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57</v>
      </c>
      <c r="E63" s="39" t="s">
        <v>300</v>
      </c>
    </row>
    <row r="64" spans="1:16" ht="12.75">
      <c r="A64" t="s">
        <v>49</v>
      </c>
      <c s="34" t="s">
        <v>216</v>
      </c>
      <c s="34" t="s">
        <v>303</v>
      </c>
      <c s="35" t="s">
        <v>5</v>
      </c>
      <c s="6" t="s">
        <v>304</v>
      </c>
      <c s="36" t="s">
        <v>53</v>
      </c>
      <c s="37">
        <v>138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242.25">
      <c r="A67" t="s">
        <v>57</v>
      </c>
      <c r="E67" s="39" t="s">
        <v>305</v>
      </c>
    </row>
    <row r="68" spans="1:13" ht="12.75">
      <c r="A68" t="s">
        <v>46</v>
      </c>
      <c r="C68" s="31" t="s">
        <v>66</v>
      </c>
      <c r="E68" s="33" t="s">
        <v>306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49</v>
      </c>
      <c s="34" t="s">
        <v>222</v>
      </c>
      <c s="34" t="s">
        <v>307</v>
      </c>
      <c s="35" t="s">
        <v>5</v>
      </c>
      <c s="6" t="s">
        <v>308</v>
      </c>
      <c s="36" t="s">
        <v>174</v>
      </c>
      <c s="37">
        <v>165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309</v>
      </c>
    </row>
    <row r="71" spans="1:5" ht="12.75">
      <c r="A71" s="35" t="s">
        <v>56</v>
      </c>
      <c r="E71" s="40" t="s">
        <v>5</v>
      </c>
    </row>
    <row r="72" spans="1:5" ht="38.25">
      <c r="A72" t="s">
        <v>57</v>
      </c>
      <c r="E72" s="39" t="s">
        <v>310</v>
      </c>
    </row>
    <row r="73" spans="1:13" ht="12.75">
      <c r="A73" t="s">
        <v>46</v>
      </c>
      <c r="C73" s="31" t="s">
        <v>70</v>
      </c>
      <c r="E73" s="33" t="s">
        <v>188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25.5">
      <c r="A74" t="s">
        <v>49</v>
      </c>
      <c s="34" t="s">
        <v>227</v>
      </c>
      <c s="34" t="s">
        <v>189</v>
      </c>
      <c s="35" t="s">
        <v>5</v>
      </c>
      <c s="6" t="s">
        <v>190</v>
      </c>
      <c s="36" t="s">
        <v>174</v>
      </c>
      <c s="37">
        <v>8114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311</v>
      </c>
    </row>
    <row r="77" spans="1:5" ht="280.5">
      <c r="A77" t="s">
        <v>57</v>
      </c>
      <c r="E77" s="39" t="s">
        <v>193</v>
      </c>
    </row>
    <row r="78" spans="1:16" ht="25.5">
      <c r="A78" t="s">
        <v>49</v>
      </c>
      <c s="34" t="s">
        <v>232</v>
      </c>
      <c s="34" t="s">
        <v>195</v>
      </c>
      <c s="35" t="s">
        <v>5</v>
      </c>
      <c s="6" t="s">
        <v>196</v>
      </c>
      <c s="36" t="s">
        <v>174</v>
      </c>
      <c s="37">
        <v>1716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312</v>
      </c>
    </row>
    <row r="81" spans="1:5" ht="344.25">
      <c r="A81" t="s">
        <v>57</v>
      </c>
      <c r="E81" s="39" t="s">
        <v>199</v>
      </c>
    </row>
    <row r="82" spans="1:16" ht="25.5">
      <c r="A82" t="s">
        <v>49</v>
      </c>
      <c s="34" t="s">
        <v>237</v>
      </c>
      <c s="34" t="s">
        <v>313</v>
      </c>
      <c s="35" t="s">
        <v>5</v>
      </c>
      <c s="6" t="s">
        <v>314</v>
      </c>
      <c s="36" t="s">
        <v>174</v>
      </c>
      <c s="37">
        <v>65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267.75">
      <c r="A85" t="s">
        <v>57</v>
      </c>
      <c r="E85" s="39" t="s">
        <v>315</v>
      </c>
    </row>
    <row r="86" spans="1:16" ht="25.5">
      <c r="A86" t="s">
        <v>49</v>
      </c>
      <c s="34" t="s">
        <v>242</v>
      </c>
      <c s="34" t="s">
        <v>316</v>
      </c>
      <c s="35" t="s">
        <v>5</v>
      </c>
      <c s="6" t="s">
        <v>317</v>
      </c>
      <c s="36" t="s">
        <v>174</v>
      </c>
      <c s="37">
        <v>87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267.75">
      <c r="A89" t="s">
        <v>57</v>
      </c>
      <c r="E89" s="39" t="s">
        <v>315</v>
      </c>
    </row>
    <row r="90" spans="1:16" ht="12.75">
      <c r="A90" t="s">
        <v>49</v>
      </c>
      <c s="34" t="s">
        <v>249</v>
      </c>
      <c s="34" t="s">
        <v>318</v>
      </c>
      <c s="35" t="s">
        <v>50</v>
      </c>
      <c s="6" t="s">
        <v>319</v>
      </c>
      <c s="36" t="s">
        <v>121</v>
      </c>
      <c s="37">
        <v>16604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320</v>
      </c>
    </row>
    <row r="92" spans="1:5" ht="12.75">
      <c r="A92" s="35" t="s">
        <v>56</v>
      </c>
      <c r="E92" s="40" t="s">
        <v>5</v>
      </c>
    </row>
    <row r="93" spans="1:5" ht="178.5">
      <c r="A93" t="s">
        <v>57</v>
      </c>
      <c r="E93" s="39" t="s">
        <v>321</v>
      </c>
    </row>
    <row r="94" spans="1:16" ht="12.75">
      <c r="A94" t="s">
        <v>49</v>
      </c>
      <c s="34" t="s">
        <v>254</v>
      </c>
      <c s="34" t="s">
        <v>318</v>
      </c>
      <c s="35" t="s">
        <v>27</v>
      </c>
      <c s="6" t="s">
        <v>319</v>
      </c>
      <c s="36" t="s">
        <v>121</v>
      </c>
      <c s="37">
        <v>8387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322</v>
      </c>
    </row>
    <row r="96" spans="1:5" ht="12.75">
      <c r="A96" s="35" t="s">
        <v>56</v>
      </c>
      <c r="E96" s="40" t="s">
        <v>5</v>
      </c>
    </row>
    <row r="97" spans="1:5" ht="178.5">
      <c r="A97" t="s">
        <v>57</v>
      </c>
      <c r="E97" s="39" t="s">
        <v>321</v>
      </c>
    </row>
    <row r="98" spans="1:13" ht="12.75">
      <c r="A98" t="s">
        <v>46</v>
      </c>
      <c r="C98" s="31" t="s">
        <v>155</v>
      </c>
      <c r="E98" s="33" t="s">
        <v>231</v>
      </c>
      <c r="J98" s="32">
        <f>0</f>
      </c>
      <c s="32">
        <f>0</f>
      </c>
      <c s="32">
        <f>0+L99+L103</f>
      </c>
      <c s="32">
        <f>0+M99+M103</f>
      </c>
    </row>
    <row r="99" spans="1:16" ht="25.5">
      <c r="A99" t="s">
        <v>49</v>
      </c>
      <c s="34" t="s">
        <v>258</v>
      </c>
      <c s="34" t="s">
        <v>323</v>
      </c>
      <c s="35" t="s">
        <v>5</v>
      </c>
      <c s="6" t="s">
        <v>324</v>
      </c>
      <c s="36" t="s">
        <v>53</v>
      </c>
      <c s="37">
        <v>169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89.25">
      <c r="A102" t="s">
        <v>57</v>
      </c>
      <c r="E102" s="39" t="s">
        <v>325</v>
      </c>
    </row>
    <row r="103" spans="1:16" ht="12.75">
      <c r="A103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174</v>
      </c>
      <c s="37">
        <v>120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329</v>
      </c>
    </row>
    <row r="105" spans="1:5" ht="12.75">
      <c r="A105" s="35" t="s">
        <v>56</v>
      </c>
      <c r="E105" s="40" t="s">
        <v>5</v>
      </c>
    </row>
    <row r="106" spans="1:5" ht="102">
      <c r="A106" t="s">
        <v>57</v>
      </c>
      <c r="E106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335</v>
      </c>
      <c r="E8" s="30" t="s">
        <v>334</v>
      </c>
      <c r="J8" s="29">
        <f>0+J9+J22+J31+J40+J57+J90+J111</f>
      </c>
      <c s="29">
        <f>0+K9+K22+K31+K40+K57+K90+K111</f>
      </c>
      <c s="29">
        <f>0+L9+L22+L31+L40+L57+L90+L111</f>
      </c>
      <c s="29">
        <f>0+M9+M22+M31+M40+M57+M90+M111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336</v>
      </c>
      <c s="35" t="s">
        <v>5</v>
      </c>
      <c s="6" t="s">
        <v>337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338</v>
      </c>
    </row>
    <row r="13" spans="1:5" ht="12.75">
      <c r="A13" t="s">
        <v>57</v>
      </c>
      <c r="E13" s="39" t="s">
        <v>339</v>
      </c>
    </row>
    <row r="14" spans="1:16" ht="25.5">
      <c r="A14" t="s">
        <v>49</v>
      </c>
      <c s="34" t="s">
        <v>27</v>
      </c>
      <c s="34" t="s">
        <v>88</v>
      </c>
      <c s="35" t="s">
        <v>89</v>
      </c>
      <c s="6" t="s">
        <v>90</v>
      </c>
      <c s="36" t="s">
        <v>91</v>
      </c>
      <c s="37">
        <v>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340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341</v>
      </c>
    </row>
    <row r="21" spans="1:5" ht="140.25">
      <c r="A21" t="s">
        <v>57</v>
      </c>
      <c r="E21" s="39" t="s">
        <v>114</v>
      </c>
    </row>
    <row r="22" spans="1:13" ht="12.75">
      <c r="A22" t="s">
        <v>46</v>
      </c>
      <c r="C22" s="31" t="s">
        <v>50</v>
      </c>
      <c r="E22" s="33" t="s">
        <v>171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66</v>
      </c>
      <c s="34" t="s">
        <v>342</v>
      </c>
      <c s="35" t="s">
        <v>5</v>
      </c>
      <c s="6" t="s">
        <v>343</v>
      </c>
      <c s="36" t="s">
        <v>174</v>
      </c>
      <c s="37">
        <v>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344</v>
      </c>
    </row>
    <row r="26" spans="1:5" ht="318.75">
      <c r="A26" t="s">
        <v>57</v>
      </c>
      <c r="E26" s="39" t="s">
        <v>286</v>
      </c>
    </row>
    <row r="27" spans="1:16" ht="12.75">
      <c r="A27" t="s">
        <v>49</v>
      </c>
      <c s="34" t="s">
        <v>70</v>
      </c>
      <c s="34" t="s">
        <v>290</v>
      </c>
      <c s="35" t="s">
        <v>5</v>
      </c>
      <c s="6" t="s">
        <v>291</v>
      </c>
      <c s="36" t="s">
        <v>174</v>
      </c>
      <c s="37">
        <v>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345</v>
      </c>
    </row>
    <row r="30" spans="1:5" ht="191.25">
      <c r="A30" t="s">
        <v>57</v>
      </c>
      <c r="E30" s="39" t="s">
        <v>293</v>
      </c>
    </row>
    <row r="31" spans="1:13" ht="12.75">
      <c r="A31" t="s">
        <v>46</v>
      </c>
      <c r="C31" s="31" t="s">
        <v>27</v>
      </c>
      <c r="E31" s="33" t="s">
        <v>297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110</v>
      </c>
      <c s="34" t="s">
        <v>346</v>
      </c>
      <c s="35" t="s">
        <v>5</v>
      </c>
      <c s="6" t="s">
        <v>347</v>
      </c>
      <c s="36" t="s">
        <v>121</v>
      </c>
      <c s="37">
        <v>85.88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348</v>
      </c>
    </row>
    <row r="35" spans="1:5" ht="102">
      <c r="A35" t="s">
        <v>57</v>
      </c>
      <c r="E35" s="39" t="s">
        <v>300</v>
      </c>
    </row>
    <row r="36" spans="1:16" ht="12.75">
      <c r="A36" t="s">
        <v>49</v>
      </c>
      <c s="34" t="s">
        <v>47</v>
      </c>
      <c s="34" t="s">
        <v>349</v>
      </c>
      <c s="35" t="s">
        <v>5</v>
      </c>
      <c s="6" t="s">
        <v>350</v>
      </c>
      <c s="36" t="s">
        <v>121</v>
      </c>
      <c s="37">
        <v>81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92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351</v>
      </c>
    </row>
    <row r="39" spans="1:5" ht="102">
      <c r="A39" t="s">
        <v>57</v>
      </c>
      <c r="E39" s="39" t="s">
        <v>300</v>
      </c>
    </row>
    <row r="40" spans="1:13" ht="12.75">
      <c r="A40" t="s">
        <v>46</v>
      </c>
      <c r="C40" s="31" t="s">
        <v>66</v>
      </c>
      <c r="E40" s="33" t="s">
        <v>306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49</v>
      </c>
      <c s="34" t="s">
        <v>152</v>
      </c>
      <c s="34" t="s">
        <v>352</v>
      </c>
      <c s="35" t="s">
        <v>5</v>
      </c>
      <c s="6" t="s">
        <v>353</v>
      </c>
      <c s="36" t="s">
        <v>174</v>
      </c>
      <c s="37">
        <v>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354</v>
      </c>
    </row>
    <row r="44" spans="1:5" ht="369.75">
      <c r="A44" t="s">
        <v>57</v>
      </c>
      <c r="E44" s="39" t="s">
        <v>355</v>
      </c>
    </row>
    <row r="45" spans="1:16" ht="12.75">
      <c r="A45" t="s">
        <v>49</v>
      </c>
      <c s="34" t="s">
        <v>155</v>
      </c>
      <c s="34" t="s">
        <v>356</v>
      </c>
      <c s="35" t="s">
        <v>5</v>
      </c>
      <c s="6" t="s">
        <v>357</v>
      </c>
      <c s="36" t="s">
        <v>174</v>
      </c>
      <c s="37">
        <v>21.6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354</v>
      </c>
    </row>
    <row r="48" spans="1:5" ht="369.75">
      <c r="A48" t="s">
        <v>57</v>
      </c>
      <c r="E48" s="39" t="s">
        <v>355</v>
      </c>
    </row>
    <row r="49" spans="1:16" ht="12.75">
      <c r="A49" t="s">
        <v>49</v>
      </c>
      <c s="34" t="s">
        <v>194</v>
      </c>
      <c s="34" t="s">
        <v>358</v>
      </c>
      <c s="35" t="s">
        <v>5</v>
      </c>
      <c s="6" t="s">
        <v>359</v>
      </c>
      <c s="36" t="s">
        <v>174</v>
      </c>
      <c s="37">
        <v>4.294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360</v>
      </c>
    </row>
    <row r="51" spans="1:5" ht="12.75">
      <c r="A51" s="35" t="s">
        <v>56</v>
      </c>
      <c r="E51" s="40" t="s">
        <v>361</v>
      </c>
    </row>
    <row r="52" spans="1:5" ht="409.5">
      <c r="A52" t="s">
        <v>57</v>
      </c>
      <c r="E52" s="39" t="s">
        <v>362</v>
      </c>
    </row>
    <row r="53" spans="1:16" ht="12.75">
      <c r="A53" t="s">
        <v>49</v>
      </c>
      <c s="34" t="s">
        <v>200</v>
      </c>
      <c s="34" t="s">
        <v>363</v>
      </c>
      <c s="35" t="s">
        <v>5</v>
      </c>
      <c s="6" t="s">
        <v>364</v>
      </c>
      <c s="36" t="s">
        <v>174</v>
      </c>
      <c s="37">
        <v>10.8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365</v>
      </c>
    </row>
    <row r="56" spans="1:5" ht="38.25">
      <c r="A56" t="s">
        <v>57</v>
      </c>
      <c r="E56" s="39" t="s">
        <v>310</v>
      </c>
    </row>
    <row r="57" spans="1:13" ht="12.75">
      <c r="A57" t="s">
        <v>46</v>
      </c>
      <c r="C57" s="31" t="s">
        <v>110</v>
      </c>
      <c r="E57" s="33" t="s">
        <v>366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49</v>
      </c>
      <c s="34" t="s">
        <v>206</v>
      </c>
      <c s="34" t="s">
        <v>367</v>
      </c>
      <c s="35" t="s">
        <v>5</v>
      </c>
      <c s="6" t="s">
        <v>368</v>
      </c>
      <c s="36" t="s">
        <v>121</v>
      </c>
      <c s="37">
        <v>211.248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369</v>
      </c>
    </row>
    <row r="60" spans="1:5" ht="63.75">
      <c r="A60" s="35" t="s">
        <v>56</v>
      </c>
      <c r="E60" s="40" t="s">
        <v>370</v>
      </c>
    </row>
    <row r="61" spans="1:5" ht="76.5">
      <c r="A61" t="s">
        <v>57</v>
      </c>
      <c r="E61" s="39" t="s">
        <v>371</v>
      </c>
    </row>
    <row r="62" spans="1:16" ht="12.75">
      <c r="A62" t="s">
        <v>49</v>
      </c>
      <c s="34" t="s">
        <v>211</v>
      </c>
      <c s="34" t="s">
        <v>372</v>
      </c>
      <c s="35" t="s">
        <v>5</v>
      </c>
      <c s="6" t="s">
        <v>373</v>
      </c>
      <c s="36" t="s">
        <v>121</v>
      </c>
      <c s="37">
        <v>52.812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374</v>
      </c>
    </row>
    <row r="64" spans="1:5" ht="63.75">
      <c r="A64" s="35" t="s">
        <v>56</v>
      </c>
      <c r="E64" s="40" t="s">
        <v>375</v>
      </c>
    </row>
    <row r="65" spans="1:5" ht="76.5">
      <c r="A65" t="s">
        <v>57</v>
      </c>
      <c r="E65" s="39" t="s">
        <v>371</v>
      </c>
    </row>
    <row r="66" spans="1:16" ht="25.5">
      <c r="A66" t="s">
        <v>49</v>
      </c>
      <c s="34" t="s">
        <v>216</v>
      </c>
      <c s="34" t="s">
        <v>376</v>
      </c>
      <c s="35" t="s">
        <v>5</v>
      </c>
      <c s="6" t="s">
        <v>377</v>
      </c>
      <c s="36" t="s">
        <v>121</v>
      </c>
      <c s="37">
        <v>25.872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369</v>
      </c>
    </row>
    <row r="68" spans="1:5" ht="12.75">
      <c r="A68" s="35" t="s">
        <v>56</v>
      </c>
      <c r="E68" s="40" t="s">
        <v>378</v>
      </c>
    </row>
    <row r="69" spans="1:5" ht="76.5">
      <c r="A69" t="s">
        <v>57</v>
      </c>
      <c r="E69" s="39" t="s">
        <v>371</v>
      </c>
    </row>
    <row r="70" spans="1:16" ht="12.75">
      <c r="A70" t="s">
        <v>49</v>
      </c>
      <c s="34" t="s">
        <v>222</v>
      </c>
      <c s="34" t="s">
        <v>379</v>
      </c>
      <c s="35" t="s">
        <v>5</v>
      </c>
      <c s="6" t="s">
        <v>380</v>
      </c>
      <c s="36" t="s">
        <v>121</v>
      </c>
      <c s="37">
        <v>6.468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374</v>
      </c>
    </row>
    <row r="72" spans="1:5" ht="12.75">
      <c r="A72" s="35" t="s">
        <v>56</v>
      </c>
      <c r="E72" s="40" t="s">
        <v>381</v>
      </c>
    </row>
    <row r="73" spans="1:5" ht="76.5">
      <c r="A73" t="s">
        <v>57</v>
      </c>
      <c r="E73" s="39" t="s">
        <v>371</v>
      </c>
    </row>
    <row r="74" spans="1:16" ht="12.75">
      <c r="A74" t="s">
        <v>49</v>
      </c>
      <c s="34" t="s">
        <v>227</v>
      </c>
      <c s="34" t="s">
        <v>382</v>
      </c>
      <c s="35" t="s">
        <v>5</v>
      </c>
      <c s="6" t="s">
        <v>383</v>
      </c>
      <c s="36" t="s">
        <v>121</v>
      </c>
      <c s="37">
        <v>237.12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63.75">
      <c r="A76" s="35" t="s">
        <v>56</v>
      </c>
      <c r="E76" s="40" t="s">
        <v>384</v>
      </c>
    </row>
    <row r="77" spans="1:5" ht="76.5">
      <c r="A77" t="s">
        <v>57</v>
      </c>
      <c r="E77" s="39" t="s">
        <v>371</v>
      </c>
    </row>
    <row r="78" spans="1:16" ht="12.75">
      <c r="A78" t="s">
        <v>49</v>
      </c>
      <c s="34" t="s">
        <v>232</v>
      </c>
      <c s="34" t="s">
        <v>385</v>
      </c>
      <c s="35" t="s">
        <v>5</v>
      </c>
      <c s="6" t="s">
        <v>386</v>
      </c>
      <c s="36" t="s">
        <v>121</v>
      </c>
      <c s="37">
        <v>237.12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56</v>
      </c>
      <c r="E80" s="40" t="s">
        <v>384</v>
      </c>
    </row>
    <row r="81" spans="1:5" ht="76.5">
      <c r="A81" t="s">
        <v>57</v>
      </c>
      <c r="E81" s="39" t="s">
        <v>371</v>
      </c>
    </row>
    <row r="82" spans="1:16" ht="12.75">
      <c r="A82" t="s">
        <v>49</v>
      </c>
      <c s="34" t="s">
        <v>237</v>
      </c>
      <c s="34" t="s">
        <v>387</v>
      </c>
      <c s="35" t="s">
        <v>5</v>
      </c>
      <c s="6" t="s">
        <v>388</v>
      </c>
      <c s="36" t="s">
        <v>121</v>
      </c>
      <c s="37">
        <v>86.6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389</v>
      </c>
    </row>
    <row r="85" spans="1:5" ht="89.25">
      <c r="A85" t="s">
        <v>57</v>
      </c>
      <c r="E85" s="39" t="s">
        <v>390</v>
      </c>
    </row>
    <row r="86" spans="1:16" ht="12.75">
      <c r="A86" t="s">
        <v>49</v>
      </c>
      <c s="34" t="s">
        <v>242</v>
      </c>
      <c s="34" t="s">
        <v>391</v>
      </c>
      <c s="35" t="s">
        <v>5</v>
      </c>
      <c s="6" t="s">
        <v>392</v>
      </c>
      <c s="36" t="s">
        <v>121</v>
      </c>
      <c s="37">
        <v>146.5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393</v>
      </c>
    </row>
    <row r="89" spans="1:5" ht="89.25">
      <c r="A89" t="s">
        <v>57</v>
      </c>
      <c r="E89" s="39" t="s">
        <v>390</v>
      </c>
    </row>
    <row r="90" spans="1:13" ht="12.75">
      <c r="A90" t="s">
        <v>46</v>
      </c>
      <c r="C90" s="31" t="s">
        <v>47</v>
      </c>
      <c r="E90" s="33" t="s">
        <v>48</v>
      </c>
      <c r="J90" s="32">
        <f>0</f>
      </c>
      <c s="32">
        <f>0</f>
      </c>
      <c s="32">
        <f>0+L91+L95+L99+L103+L107</f>
      </c>
      <c s="32">
        <f>0+M91+M95+M99+M103+M107</f>
      </c>
    </row>
    <row r="91" spans="1:16" ht="12.75">
      <c r="A91" t="s">
        <v>49</v>
      </c>
      <c s="34" t="s">
        <v>249</v>
      </c>
      <c s="34" t="s">
        <v>394</v>
      </c>
      <c s="35" t="s">
        <v>5</v>
      </c>
      <c s="6" t="s">
        <v>395</v>
      </c>
      <c s="36" t="s">
        <v>121</v>
      </c>
      <c s="37">
        <v>166.88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38.25">
      <c r="A93" s="35" t="s">
        <v>56</v>
      </c>
      <c r="E93" s="40" t="s">
        <v>396</v>
      </c>
    </row>
    <row r="94" spans="1:5" ht="204">
      <c r="A94" t="s">
        <v>57</v>
      </c>
      <c r="E94" s="39" t="s">
        <v>397</v>
      </c>
    </row>
    <row r="95" spans="1:16" ht="12.75">
      <c r="A95" t="s">
        <v>49</v>
      </c>
      <c s="34" t="s">
        <v>254</v>
      </c>
      <c s="34" t="s">
        <v>398</v>
      </c>
      <c s="35" t="s">
        <v>5</v>
      </c>
      <c s="6" t="s">
        <v>399</v>
      </c>
      <c s="36" t="s">
        <v>121</v>
      </c>
      <c s="37">
        <v>85.88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348</v>
      </c>
    </row>
    <row r="98" spans="1:5" ht="38.25">
      <c r="A98" t="s">
        <v>57</v>
      </c>
      <c r="E98" s="39" t="s">
        <v>400</v>
      </c>
    </row>
    <row r="99" spans="1:16" ht="12.75">
      <c r="A99" t="s">
        <v>49</v>
      </c>
      <c s="34" t="s">
        <v>258</v>
      </c>
      <c s="34" t="s">
        <v>401</v>
      </c>
      <c s="35" t="s">
        <v>5</v>
      </c>
      <c s="6" t="s">
        <v>402</v>
      </c>
      <c s="36" t="s">
        <v>121</v>
      </c>
      <c s="37">
        <v>24.038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403</v>
      </c>
    </row>
    <row r="102" spans="1:5" ht="51">
      <c r="A102" t="s">
        <v>57</v>
      </c>
      <c r="E102" s="39" t="s">
        <v>404</v>
      </c>
    </row>
    <row r="103" spans="1:16" ht="12.75">
      <c r="A103" t="s">
        <v>49</v>
      </c>
      <c s="34" t="s">
        <v>326</v>
      </c>
      <c s="34" t="s">
        <v>405</v>
      </c>
      <c s="35" t="s">
        <v>5</v>
      </c>
      <c s="6" t="s">
        <v>406</v>
      </c>
      <c s="36" t="s">
        <v>121</v>
      </c>
      <c s="37">
        <v>43.12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407</v>
      </c>
    </row>
    <row r="106" spans="1:5" ht="51">
      <c r="A106" t="s">
        <v>57</v>
      </c>
      <c r="E106" s="39" t="s">
        <v>404</v>
      </c>
    </row>
    <row r="107" spans="1:16" ht="12.75">
      <c r="A107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121</v>
      </c>
      <c s="37">
        <v>237.12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411</v>
      </c>
    </row>
    <row r="109" spans="1:5" ht="63.75">
      <c r="A109" s="35" t="s">
        <v>56</v>
      </c>
      <c r="E109" s="40" t="s">
        <v>384</v>
      </c>
    </row>
    <row r="110" spans="1:5" ht="51">
      <c r="A110" t="s">
        <v>57</v>
      </c>
      <c r="E110" s="39" t="s">
        <v>412</v>
      </c>
    </row>
    <row r="111" spans="1:13" ht="12.75">
      <c r="A111" t="s">
        <v>46</v>
      </c>
      <c r="C111" s="31" t="s">
        <v>155</v>
      </c>
      <c r="E111" s="33" t="s">
        <v>231</v>
      </c>
      <c r="J111" s="32">
        <f>0</f>
      </c>
      <c s="32">
        <f>0</f>
      </c>
      <c s="32">
        <f>0+L112+L116+L120+L124+L128</f>
      </c>
      <c s="32">
        <f>0+M112+M116+M120+M124+M128</f>
      </c>
    </row>
    <row r="112" spans="1:16" ht="12.75">
      <c r="A112" t="s">
        <v>49</v>
      </c>
      <c s="34" t="s">
        <v>413</v>
      </c>
      <c s="34" t="s">
        <v>414</v>
      </c>
      <c s="35" t="s">
        <v>5</v>
      </c>
      <c s="6" t="s">
        <v>415</v>
      </c>
      <c s="36" t="s">
        <v>121</v>
      </c>
      <c s="37">
        <v>146.5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393</v>
      </c>
    </row>
    <row r="115" spans="1:5" ht="25.5">
      <c r="A115" t="s">
        <v>57</v>
      </c>
      <c r="E115" s="39" t="s">
        <v>416</v>
      </c>
    </row>
    <row r="116" spans="1:16" ht="12.75">
      <c r="A116" t="s">
        <v>49</v>
      </c>
      <c s="34" t="s">
        <v>417</v>
      </c>
      <c s="34" t="s">
        <v>418</v>
      </c>
      <c s="35" t="s">
        <v>5</v>
      </c>
      <c s="6" t="s">
        <v>419</v>
      </c>
      <c s="36" t="s">
        <v>121</v>
      </c>
      <c s="37">
        <v>86.6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389</v>
      </c>
    </row>
    <row r="119" spans="1:5" ht="25.5">
      <c r="A119" t="s">
        <v>57</v>
      </c>
      <c r="E119" s="39" t="s">
        <v>416</v>
      </c>
    </row>
    <row r="120" spans="1:16" ht="12.75">
      <c r="A120" t="s">
        <v>49</v>
      </c>
      <c s="34" t="s">
        <v>420</v>
      </c>
      <c s="34" t="s">
        <v>421</v>
      </c>
      <c s="35" t="s">
        <v>5</v>
      </c>
      <c s="6" t="s">
        <v>422</v>
      </c>
      <c s="36" t="s">
        <v>121</v>
      </c>
      <c s="37">
        <v>407.64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63.75">
      <c r="A122" s="35" t="s">
        <v>56</v>
      </c>
      <c r="E122" s="40" t="s">
        <v>423</v>
      </c>
    </row>
    <row r="123" spans="1:5" ht="25.5">
      <c r="A123" t="s">
        <v>57</v>
      </c>
      <c r="E123" s="39" t="s">
        <v>416</v>
      </c>
    </row>
    <row r="124" spans="1:16" ht="12.75">
      <c r="A124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121</v>
      </c>
      <c s="37">
        <v>67.158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38.25">
      <c r="A126" s="35" t="s">
        <v>56</v>
      </c>
      <c r="E126" s="40" t="s">
        <v>427</v>
      </c>
    </row>
    <row r="127" spans="1:5" ht="25.5">
      <c r="A127" t="s">
        <v>57</v>
      </c>
      <c r="E127" s="39" t="s">
        <v>416</v>
      </c>
    </row>
    <row r="128" spans="1:16" ht="12.75">
      <c r="A128" t="s">
        <v>49</v>
      </c>
      <c s="34" t="s">
        <v>428</v>
      </c>
      <c s="34" t="s">
        <v>429</v>
      </c>
      <c s="35" t="s">
        <v>5</v>
      </c>
      <c s="6" t="s">
        <v>430</v>
      </c>
      <c s="36" t="s">
        <v>121</v>
      </c>
      <c s="37">
        <v>186.2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431</v>
      </c>
    </row>
    <row r="131" spans="1:5" ht="76.5">
      <c r="A131" t="s">
        <v>57</v>
      </c>
      <c r="E131" s="39" t="s">
        <v>432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435</v>
      </c>
      <c r="E8" s="30" t="s">
        <v>434</v>
      </c>
      <c r="J8" s="29">
        <f>0+J9+J14+J19+J28+J37+J58+J67</f>
      </c>
      <c s="29">
        <f>0+K9+K14+K19+K28+K37+K58+K67</f>
      </c>
      <c s="29">
        <f>0+L9+L14+L19+L28+L37+L58+L67</f>
      </c>
      <c s="29">
        <f>0+M9+M14+M19+M28+M37+M58+M67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96</v>
      </c>
      <c s="35" t="s">
        <v>97</v>
      </c>
      <c s="6" t="s">
        <v>98</v>
      </c>
      <c s="36" t="s">
        <v>91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436</v>
      </c>
    </row>
    <row r="13" spans="1:5" ht="153">
      <c r="A13" t="s">
        <v>57</v>
      </c>
      <c r="E13" s="39" t="s">
        <v>95</v>
      </c>
    </row>
    <row r="14" spans="1:13" ht="12.75">
      <c r="A14" t="s">
        <v>46</v>
      </c>
      <c r="C14" s="31" t="s">
        <v>27</v>
      </c>
      <c r="E14" s="33" t="s">
        <v>297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437</v>
      </c>
      <c s="35" t="s">
        <v>5</v>
      </c>
      <c s="6" t="s">
        <v>438</v>
      </c>
      <c s="36" t="s">
        <v>61</v>
      </c>
      <c s="37">
        <v>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439</v>
      </c>
    </row>
    <row r="18" spans="1:5" ht="63.75">
      <c r="A18" t="s">
        <v>57</v>
      </c>
      <c r="E18" s="39" t="s">
        <v>440</v>
      </c>
    </row>
    <row r="19" spans="1:13" ht="12.75">
      <c r="A19" t="s">
        <v>46</v>
      </c>
      <c r="C19" s="31" t="s">
        <v>26</v>
      </c>
      <c r="E19" s="33" t="s">
        <v>441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442</v>
      </c>
      <c s="35" t="s">
        <v>5</v>
      </c>
      <c s="6" t="s">
        <v>443</v>
      </c>
      <c s="36" t="s">
        <v>174</v>
      </c>
      <c s="37">
        <v>1.5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444</v>
      </c>
    </row>
    <row r="23" spans="1:5" ht="382.5">
      <c r="A23" t="s">
        <v>57</v>
      </c>
      <c r="E23" s="39" t="s">
        <v>445</v>
      </c>
    </row>
    <row r="24" spans="1:16" ht="12.75">
      <c r="A24" t="s">
        <v>49</v>
      </c>
      <c s="34" t="s">
        <v>66</v>
      </c>
      <c s="34" t="s">
        <v>446</v>
      </c>
      <c s="35" t="s">
        <v>5</v>
      </c>
      <c s="6" t="s">
        <v>447</v>
      </c>
      <c s="36" t="s">
        <v>91</v>
      </c>
      <c s="37">
        <v>0.141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448</v>
      </c>
    </row>
    <row r="27" spans="1:5" ht="242.25">
      <c r="A27" t="s">
        <v>57</v>
      </c>
      <c r="E27" s="39" t="s">
        <v>449</v>
      </c>
    </row>
    <row r="28" spans="1:13" ht="12.75">
      <c r="A28" t="s">
        <v>46</v>
      </c>
      <c r="C28" s="31" t="s">
        <v>66</v>
      </c>
      <c r="E28" s="33" t="s">
        <v>306</v>
      </c>
      <c r="J28" s="32">
        <f>0</f>
      </c>
      <c s="32">
        <f>0</f>
      </c>
      <c s="32">
        <f>0+L29+L33</f>
      </c>
      <c s="32">
        <f>0+M29+M33</f>
      </c>
    </row>
    <row r="29" spans="1:16" ht="12.75">
      <c r="A29" t="s">
        <v>49</v>
      </c>
      <c s="34" t="s">
        <v>70</v>
      </c>
      <c s="34" t="s">
        <v>450</v>
      </c>
      <c s="35" t="s">
        <v>5</v>
      </c>
      <c s="6" t="s">
        <v>451</v>
      </c>
      <c s="36" t="s">
        <v>174</v>
      </c>
      <c s="37">
        <v>5.67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452</v>
      </c>
    </row>
    <row r="32" spans="1:5" ht="102">
      <c r="A32" t="s">
        <v>57</v>
      </c>
      <c r="E32" s="39" t="s">
        <v>453</v>
      </c>
    </row>
    <row r="33" spans="1:16" ht="12.75">
      <c r="A33" t="s">
        <v>49</v>
      </c>
      <c s="34" t="s">
        <v>110</v>
      </c>
      <c s="34" t="s">
        <v>454</v>
      </c>
      <c s="35" t="s">
        <v>5</v>
      </c>
      <c s="6" t="s">
        <v>455</v>
      </c>
      <c s="36" t="s">
        <v>174</v>
      </c>
      <c s="37">
        <v>1.782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456</v>
      </c>
    </row>
    <row r="36" spans="1:5" ht="357">
      <c r="A36" t="s">
        <v>57</v>
      </c>
      <c r="E36" s="39" t="s">
        <v>457</v>
      </c>
    </row>
    <row r="37" spans="1:13" ht="12.75">
      <c r="A37" t="s">
        <v>46</v>
      </c>
      <c r="C37" s="31" t="s">
        <v>110</v>
      </c>
      <c r="E37" s="33" t="s">
        <v>366</v>
      </c>
      <c r="J37" s="32">
        <f>0</f>
      </c>
      <c s="32">
        <f>0</f>
      </c>
      <c s="32">
        <f>0+L38+L42+L46+L50+L54</f>
      </c>
      <c s="32">
        <f>0+M38+M42+M46+M50+M54</f>
      </c>
    </row>
    <row r="38" spans="1:16" ht="25.5">
      <c r="A38" t="s">
        <v>49</v>
      </c>
      <c s="34" t="s">
        <v>47</v>
      </c>
      <c s="34" t="s">
        <v>367</v>
      </c>
      <c s="35" t="s">
        <v>5</v>
      </c>
      <c s="6" t="s">
        <v>368</v>
      </c>
      <c s="36" t="s">
        <v>121</v>
      </c>
      <c s="37">
        <v>6.08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458</v>
      </c>
    </row>
    <row r="40" spans="1:5" ht="12.75">
      <c r="A40" s="35" t="s">
        <v>56</v>
      </c>
      <c r="E40" s="40" t="s">
        <v>459</v>
      </c>
    </row>
    <row r="41" spans="1:5" ht="76.5">
      <c r="A41" t="s">
        <v>57</v>
      </c>
      <c r="E41" s="39" t="s">
        <v>371</v>
      </c>
    </row>
    <row r="42" spans="1:16" ht="12.75">
      <c r="A42" t="s">
        <v>49</v>
      </c>
      <c s="34" t="s">
        <v>152</v>
      </c>
      <c s="34" t="s">
        <v>372</v>
      </c>
      <c s="35" t="s">
        <v>5</v>
      </c>
      <c s="6" t="s">
        <v>373</v>
      </c>
      <c s="36" t="s">
        <v>121</v>
      </c>
      <c s="37">
        <v>1.52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460</v>
      </c>
    </row>
    <row r="44" spans="1:5" ht="12.75">
      <c r="A44" s="35" t="s">
        <v>56</v>
      </c>
      <c r="E44" s="40" t="s">
        <v>461</v>
      </c>
    </row>
    <row r="45" spans="1:5" ht="76.5">
      <c r="A45" t="s">
        <v>57</v>
      </c>
      <c r="E45" s="39" t="s">
        <v>371</v>
      </c>
    </row>
    <row r="46" spans="1:16" ht="12.75">
      <c r="A46" t="s">
        <v>49</v>
      </c>
      <c s="34" t="s">
        <v>155</v>
      </c>
      <c s="34" t="s">
        <v>382</v>
      </c>
      <c s="35" t="s">
        <v>5</v>
      </c>
      <c s="6" t="s">
        <v>383</v>
      </c>
      <c s="36" t="s">
        <v>121</v>
      </c>
      <c s="37">
        <v>11.6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462</v>
      </c>
    </row>
    <row r="49" spans="1:5" ht="76.5">
      <c r="A49" t="s">
        <v>57</v>
      </c>
      <c r="E49" s="39" t="s">
        <v>371</v>
      </c>
    </row>
    <row r="50" spans="1:16" ht="12.75">
      <c r="A50" t="s">
        <v>49</v>
      </c>
      <c s="34" t="s">
        <v>194</v>
      </c>
      <c s="34" t="s">
        <v>385</v>
      </c>
      <c s="35" t="s">
        <v>5</v>
      </c>
      <c s="6" t="s">
        <v>386</v>
      </c>
      <c s="36" t="s">
        <v>121</v>
      </c>
      <c s="37">
        <v>7.6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463</v>
      </c>
    </row>
    <row r="53" spans="1:5" ht="76.5">
      <c r="A53" t="s">
        <v>57</v>
      </c>
      <c r="E53" s="39" t="s">
        <v>371</v>
      </c>
    </row>
    <row r="54" spans="1:16" ht="12.75">
      <c r="A54" t="s">
        <v>49</v>
      </c>
      <c s="34" t="s">
        <v>200</v>
      </c>
      <c s="34" t="s">
        <v>391</v>
      </c>
      <c s="35" t="s">
        <v>5</v>
      </c>
      <c s="6" t="s">
        <v>392</v>
      </c>
      <c s="36" t="s">
        <v>121</v>
      </c>
      <c s="37">
        <v>29.5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464</v>
      </c>
    </row>
    <row r="57" spans="1:5" ht="89.25">
      <c r="A57" t="s">
        <v>57</v>
      </c>
      <c r="E57" s="39" t="s">
        <v>390</v>
      </c>
    </row>
    <row r="58" spans="1:13" ht="12.75">
      <c r="A58" t="s">
        <v>46</v>
      </c>
      <c r="C58" s="31" t="s">
        <v>47</v>
      </c>
      <c r="E58" s="33" t="s">
        <v>48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206</v>
      </c>
      <c s="34" t="s">
        <v>465</v>
      </c>
      <c s="35" t="s">
        <v>5</v>
      </c>
      <c s="6" t="s">
        <v>466</v>
      </c>
      <c s="36" t="s">
        <v>121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467</v>
      </c>
    </row>
    <row r="62" spans="1:5" ht="191.25">
      <c r="A62" t="s">
        <v>57</v>
      </c>
      <c r="E62" s="39" t="s">
        <v>468</v>
      </c>
    </row>
    <row r="63" spans="1:16" ht="12.75">
      <c r="A63" t="s">
        <v>49</v>
      </c>
      <c s="34" t="s">
        <v>211</v>
      </c>
      <c s="34" t="s">
        <v>409</v>
      </c>
      <c s="35" t="s">
        <v>5</v>
      </c>
      <c s="6" t="s">
        <v>410</v>
      </c>
      <c s="36" t="s">
        <v>121</v>
      </c>
      <c s="37">
        <v>16.6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411</v>
      </c>
    </row>
    <row r="65" spans="1:5" ht="38.25">
      <c r="A65" s="35" t="s">
        <v>56</v>
      </c>
      <c r="E65" s="40" t="s">
        <v>469</v>
      </c>
    </row>
    <row r="66" spans="1:5" ht="51">
      <c r="A66" t="s">
        <v>57</v>
      </c>
      <c r="E66" s="39" t="s">
        <v>412</v>
      </c>
    </row>
    <row r="67" spans="1:13" ht="12.75">
      <c r="A67" t="s">
        <v>46</v>
      </c>
      <c r="C67" s="31" t="s">
        <v>155</v>
      </c>
      <c r="E67" s="33" t="s">
        <v>231</v>
      </c>
      <c r="J67" s="32">
        <f>0</f>
      </c>
      <c s="32">
        <f>0</f>
      </c>
      <c s="32">
        <f>0+L68+L72+L76+L80</f>
      </c>
      <c s="32">
        <f>0+M68+M72+M76+M80</f>
      </c>
    </row>
    <row r="68" spans="1:16" ht="12.75">
      <c r="A68" t="s">
        <v>49</v>
      </c>
      <c s="34" t="s">
        <v>216</v>
      </c>
      <c s="34" t="s">
        <v>470</v>
      </c>
      <c s="35" t="s">
        <v>5</v>
      </c>
      <c s="6" t="s">
        <v>471</v>
      </c>
      <c s="36" t="s">
        <v>53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472</v>
      </c>
    </row>
    <row r="71" spans="1:5" ht="38.25">
      <c r="A71" t="s">
        <v>57</v>
      </c>
      <c r="E71" s="39" t="s">
        <v>473</v>
      </c>
    </row>
    <row r="72" spans="1:16" ht="12.75">
      <c r="A72" t="s">
        <v>49</v>
      </c>
      <c s="34" t="s">
        <v>222</v>
      </c>
      <c s="34" t="s">
        <v>414</v>
      </c>
      <c s="35" t="s">
        <v>5</v>
      </c>
      <c s="6" t="s">
        <v>415</v>
      </c>
      <c s="36" t="s">
        <v>121</v>
      </c>
      <c s="37">
        <v>29.5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464</v>
      </c>
    </row>
    <row r="75" spans="1:5" ht="25.5">
      <c r="A75" t="s">
        <v>57</v>
      </c>
      <c r="E75" s="39" t="s">
        <v>416</v>
      </c>
    </row>
    <row r="76" spans="1:16" ht="12.75">
      <c r="A76" t="s">
        <v>49</v>
      </c>
      <c s="34" t="s">
        <v>227</v>
      </c>
      <c s="34" t="s">
        <v>421</v>
      </c>
      <c s="35" t="s">
        <v>5</v>
      </c>
      <c s="6" t="s">
        <v>422</v>
      </c>
      <c s="36" t="s">
        <v>121</v>
      </c>
      <c s="37">
        <v>7.6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463</v>
      </c>
    </row>
    <row r="79" spans="1:5" ht="25.5">
      <c r="A79" t="s">
        <v>57</v>
      </c>
      <c r="E79" s="39" t="s">
        <v>416</v>
      </c>
    </row>
    <row r="80" spans="1:16" ht="12.75">
      <c r="A80" t="s">
        <v>49</v>
      </c>
      <c s="34" t="s">
        <v>232</v>
      </c>
      <c s="34" t="s">
        <v>474</v>
      </c>
      <c s="35" t="s">
        <v>5</v>
      </c>
      <c s="6" t="s">
        <v>475</v>
      </c>
      <c s="36" t="s">
        <v>174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476</v>
      </c>
    </row>
    <row r="83" spans="1:5" ht="102">
      <c r="A83" t="s">
        <v>57</v>
      </c>
      <c r="E83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